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085" tabRatio="929" activeTab="2"/>
  </bookViews>
  <sheets>
    <sheet name="BS" sheetId="1" r:id="rId1"/>
    <sheet name="IS" sheetId="2" r:id="rId2"/>
    <sheet name="Insurance-Reinsurance" sheetId="3" r:id="rId3"/>
  </sheets>
  <definedNames>
    <definedName name="_xlfn.SUMIFS" hidden="1">#NAME?</definedName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<sst xmlns="http://schemas.openxmlformats.org/spreadsheetml/2006/main" count="333" uniqueCount="249">
  <si>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</si>
  <si>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</si>
  <si>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</si>
  <si>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</si>
  <si>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</si>
  <si>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</si>
  <si>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</si>
  <si>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</si>
  <si>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</si>
  <si>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</si>
  <si>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</si>
  <si>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</si>
  <si>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</si>
  <si>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</si>
  <si>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</si>
  <si>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</si>
  <si>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</si>
  <si>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</si>
  <si>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</si>
  <si>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</si>
  <si>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</si>
  <si>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</si>
  <si>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</si>
  <si>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</si>
  <si>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</si>
  <si>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</si>
  <si>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</si>
  <si>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</si>
  <si>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</si>
  <si>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</si>
  <si>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</si>
  <si>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</si>
  <si>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</si>
  <si>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</si>
  <si>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</si>
  <si>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</si>
  <si>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</si>
  <si>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</si>
  <si>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</si>
  <si>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</si>
  <si>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</si>
  <si>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</si>
  <si>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</si>
  <si>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</si>
  <si>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</si>
  <si>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</si>
  <si>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</si>
  <si>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</si>
  <si>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</si>
  <si>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</si>
  <si>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</si>
  <si>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</si>
  <si>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</si>
  <si>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</si>
  <si>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</si>
  <si>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</si>
  <si>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</si>
  <si>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</si>
  <si>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</si>
  <si>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</si>
  <si>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</si>
  <si>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</si>
  <si>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</si>
  <si>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</si>
  <si>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</si>
  <si>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</si>
  <si>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</si>
  <si>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</si>
  <si>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</si>
  <si>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</si>
  <si>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</si>
  <si>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</si>
  <si>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</si>
  <si>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</si>
  <si>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</si>
  <si>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</si>
  <si>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</si>
  <si>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</si>
  <si>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</si>
  <si>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</si>
  <si>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</si>
  <si>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</si>
  <si>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</si>
  <si>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</si>
  <si>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</si>
  <si>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</si>
  <si>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</si>
  <si>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</si>
  <si>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</si>
  <si>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</si>
  <si>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</si>
  <si>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</si>
  <si>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</si>
  <si>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</si>
  <si>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</si>
  <si>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</si>
  <si>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</si>
  <si>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</si>
  <si>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</si>
  <si>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</si>
  <si>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</si>
  <si>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</si>
  <si>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</si>
  <si>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</si>
  <si>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</si>
  <si>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</si>
  <si>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</si>
  <si>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</si>
  <si>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</si>
  <si>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</si>
  <si>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</si>
  <si>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</si>
  <si>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</si>
  <si>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</si>
  <si>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</si>
  <si>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</si>
  <si>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</si>
  <si>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</si>
  <si>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</si>
  <si>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</si>
  <si>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</si>
  <si>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</si>
  <si>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</si>
  <si>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</si>
  <si>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</si>
  <si>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</si>
  <si>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</si>
  <si>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</si>
  <si>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</si>
  <si>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</si>
  <si>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</si>
  <si>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</si>
  <si>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</si>
  <si>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</si>
  <si>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</si>
  <si>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</si>
  <si>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</si>
  <si>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</si>
  <si>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</si>
  <si>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</si>
  <si>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</si>
  <si>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</si>
  <si>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</si>
  <si>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</si>
  <si>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</si>
  <si>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</si>
  <si>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</si>
  <si>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</si>
  <si>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</si>
  <si>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</si>
  <si>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</si>
  <si>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</si>
  <si>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</si>
  <si>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</si>
  <si>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</si>
  <si>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</si>
  <si>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</si>
  <si>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</si>
  <si>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</si>
  <si>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</si>
  <si>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</si>
  <si>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</si>
  <si>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</si>
  <si>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</si>
  <si>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</si>
  <si>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</si>
  <si>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</si>
  <si>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</si>
  <si>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</si>
  <si>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</si>
  <si>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</si>
  <si>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</si>
  <si>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</si>
  <si>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</si>
  <si>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</si>
  <si>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</si>
  <si>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</si>
  <si>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</si>
  <si>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</si>
  <si>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</si>
  <si>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</si>
  <si>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</si>
  <si>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</si>
  <si>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</si>
  <si>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</si>
  <si>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</si>
  <si>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</si>
  <si>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</si>
  <si>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</si>
  <si>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</si>
  <si>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</si>
  <si>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</si>
  <si>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</si>
  <si>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</si>
  <si>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</si>
  <si>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</si>
  <si>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</si>
  <si>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</si>
  <si>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</si>
  <si>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</si>
  <si>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</si>
  <si>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</si>
  <si>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</si>
  <si>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</si>
  <si>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</si>
  <si>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</si>
  <si>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</si>
  <si>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</si>
  <si>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</si>
  <si>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</si>
  <si>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</si>
  <si>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</si>
  <si>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</si>
  <si>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</si>
  <si>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</si>
  <si>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</si>
  <si>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</si>
  <si>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</si>
  <si>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</si>
  <si>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</si>
  <si>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</si>
  <si>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</si>
  <si>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</si>
  <si>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</si>
  <si>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</si>
  <si>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</si>
  <si>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</si>
  <si>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</si>
  <si>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</si>
  <si>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</si>
  <si>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</si>
  <si>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</si>
  <si>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</si>
  <si>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</si>
  <si>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</si>
  <si>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</si>
  <si>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</si>
  <si>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</si>
  <si>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</si>
  <si>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</si>
  <si>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</si>
  <si>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</si>
  <si>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</si>
  <si>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"ნიუ ვიჟენ დაზღვევა"</t>
  </si>
  <si>
    <t>მზღვეველი: სს "ნიუ ვიჟენ დაზღვევა"</t>
  </si>
  <si>
    <t/>
  </si>
  <si>
    <t>3.+</t>
  </si>
  <si>
    <t>ანგარიშგების პერიოდი: 1 იანვარი 2021 – 31 მარტი 2022</t>
  </si>
  <si>
    <t>ანგარიშგების თარიღი: 31 მარტი 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</si>
</sst>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5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73" borderId="47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9" xfId="444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4" applyNumberFormat="1" applyFont="1" applyFill="1" applyBorder="1">
      <alignment/>
      <protection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8" xfId="444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8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4" applyNumberFormat="1" applyFont="1" applyFill="1" applyBorder="1" applyAlignment="1">
      <alignment horizontal="center"/>
      <protection/>
    </xf>
    <xf numFmtId="165" fontId="78" fillId="70" borderId="18" xfId="444" applyNumberFormat="1" applyFont="1" applyFill="1" applyBorder="1" applyAlignment="1">
      <alignment horizontal="center"/>
      <protection/>
    </xf>
    <xf numFmtId="165" fontId="78" fillId="70" borderId="54" xfId="444" applyNumberFormat="1" applyFont="1" applyFill="1" applyBorder="1" applyAlignment="1">
      <alignment horizontal="center"/>
      <protection/>
    </xf>
    <xf numFmtId="165" fontId="78" fillId="70" borderId="5" xfId="444" applyNumberFormat="1" applyFont="1" applyFill="1" applyBorder="1" applyAlignment="1">
      <alignment/>
      <protection/>
    </xf>
    <xf numFmtId="165" fontId="78" fillId="70" borderId="18" xfId="444" applyNumberFormat="1" applyFont="1" applyFill="1" applyBorder="1" applyAlignment="1">
      <alignment/>
      <protection/>
    </xf>
    <xf numFmtId="165" fontId="78" fillId="70" borderId="54" xfId="444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4" applyNumberFormat="1" applyFont="1" applyFill="1" applyBorder="1">
      <alignment/>
      <protection/>
    </xf>
    <xf numFmtId="165" fontId="78" fillId="70" borderId="18" xfId="444" applyNumberFormat="1" applyFont="1" applyFill="1" applyBorder="1">
      <alignment/>
      <protection/>
    </xf>
    <xf numFmtId="165" fontId="78" fillId="70" borderId="37" xfId="444" applyNumberFormat="1" applyFont="1" applyFill="1" applyBorder="1">
      <alignment/>
      <protection/>
    </xf>
    <xf numFmtId="165" fontId="78" fillId="70" borderId="42" xfId="444" applyNumberFormat="1" applyFont="1" applyFill="1" applyBorder="1">
      <alignment/>
      <protection/>
    </xf>
    <xf numFmtId="165" fontId="78" fillId="70" borderId="54" xfId="444" applyNumberFormat="1" applyFont="1" applyFill="1" applyBorder="1">
      <alignment/>
      <protection/>
    </xf>
    <xf numFmtId="165" fontId="78" fillId="70" borderId="36" xfId="444" applyNumberFormat="1" applyFont="1" applyFill="1" applyBorder="1">
      <alignment/>
      <protection/>
    </xf>
    <xf numFmtId="165" fontId="78" fillId="70" borderId="44" xfId="444" applyNumberFormat="1" applyFont="1" applyFill="1" applyBorder="1">
      <alignment/>
      <protection/>
    </xf>
    <xf numFmtId="165" fontId="78" fillId="70" borderId="5" xfId="444" applyNumberFormat="1" applyFont="1" applyFill="1" applyBorder="1">
      <alignment/>
      <protection/>
    </xf>
    <xf numFmtId="165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6" xfId="375" applyFont="1" applyFill="1" applyBorder="1" applyAlignment="1">
      <alignment horizontal="center" vertical="center" wrapText="1"/>
      <protection/>
    </xf>
    <xf numFmtId="0" fontId="2" fillId="0" borderId="57" xfId="375" applyFont="1" applyFill="1" applyBorder="1" applyAlignment="1">
      <alignment horizontal="center" vertical="top" wrapText="1"/>
      <protection/>
    </xf>
    <xf numFmtId="0" fontId="2" fillId="0" borderId="58" xfId="375" applyFont="1" applyFill="1" applyBorder="1" applyAlignment="1">
      <alignment vertical="top"/>
      <protection/>
    </xf>
    <xf numFmtId="0" fontId="2" fillId="0" borderId="58" xfId="375" applyFont="1" applyFill="1" applyBorder="1" applyAlignment="1">
      <alignment horizontal="center" vertical="top" wrapText="1"/>
      <protection/>
    </xf>
    <xf numFmtId="0" fontId="2" fillId="0" borderId="59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60" xfId="442" applyNumberFormat="1" applyFont="1" applyFill="1" applyBorder="1" applyAlignment="1">
      <alignment horizontal="center" vertical="center"/>
      <protection/>
    </xf>
    <xf numFmtId="0" fontId="3" fillId="0" borderId="61" xfId="375" applyFont="1" applyFill="1" applyBorder="1" applyAlignment="1">
      <alignment horizontal="center" vertical="center"/>
      <protection/>
    </xf>
    <xf numFmtId="0" fontId="3" fillId="0" borderId="62" xfId="442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4" xfId="442" applyNumberFormat="1" applyFont="1" applyFill="1" applyBorder="1" applyAlignment="1">
      <alignment horizontal="center" vertical="center"/>
      <protection/>
    </xf>
    <xf numFmtId="0" fontId="3" fillId="0" borderId="65" xfId="375" applyFont="1" applyFill="1" applyBorder="1" applyAlignment="1">
      <alignment horizontal="center" vertical="center"/>
      <protection/>
    </xf>
    <xf numFmtId="0" fontId="3" fillId="0" borderId="66" xfId="442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2" applyNumberFormat="1" applyFont="1" applyFill="1" applyBorder="1" applyAlignment="1">
      <alignment horizontal="left" vertical="center" wrapText="1"/>
      <protection/>
    </xf>
    <xf numFmtId="0" fontId="3" fillId="0" borderId="66" xfId="442" applyNumberFormat="1" applyFont="1" applyFill="1" applyBorder="1" applyAlignment="1">
      <alignment vertical="center" wrapText="1"/>
      <protection/>
    </xf>
    <xf numFmtId="0" fontId="3" fillId="0" borderId="66" xfId="375" applyNumberFormat="1" applyFont="1" applyFill="1" applyBorder="1" applyAlignment="1">
      <alignment horizontal="left" vertical="center"/>
      <protection/>
    </xf>
    <xf numFmtId="0" fontId="3" fillId="0" borderId="68" xfId="442" applyNumberFormat="1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12" fillId="56" borderId="69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41" fontId="3" fillId="0" borderId="0" xfId="375" applyNumberFormat="1" applyFont="1" applyFill="1" applyBorder="1" applyAlignment="1">
      <alignment vertical="center"/>
      <protection/>
    </xf>
    <xf numFmtId="0" fontId="3" fillId="0" borderId="62" xfId="375" applyFont="1" applyFill="1" applyBorder="1" applyAlignment="1">
      <alignment vertical="center"/>
      <protection/>
    </xf>
    <xf numFmtId="0" fontId="3" fillId="0" borderId="66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5" xfId="375" applyFont="1" applyFill="1" applyBorder="1" applyAlignment="1">
      <alignment horizontal="center" vertical="center"/>
      <protection/>
    </xf>
    <xf numFmtId="0" fontId="81" fillId="56" borderId="65" xfId="375" applyFont="1" applyFill="1" applyBorder="1" applyAlignment="1">
      <alignment vertical="center"/>
      <protection/>
    </xf>
    <xf numFmtId="0" fontId="81" fillId="56" borderId="70" xfId="375" applyFont="1" applyFill="1" applyBorder="1" applyAlignment="1">
      <alignment horizontal="center" vertical="center"/>
      <protection/>
    </xf>
    <xf numFmtId="0" fontId="81" fillId="56" borderId="70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82" fillId="0" borderId="0" xfId="375" applyFont="1" applyFill="1" applyAlignment="1">
      <alignment vertical="center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58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60" xfId="375" applyFont="1" applyBorder="1" applyAlignment="1">
      <alignment horizontal="center" vertical="center"/>
      <protection/>
    </xf>
    <xf numFmtId="0" fontId="2" fillId="0" borderId="61" xfId="375" applyFont="1" applyFill="1" applyBorder="1" applyAlignment="1">
      <alignment horizontal="center" vertical="center"/>
      <protection/>
    </xf>
    <xf numFmtId="0" fontId="2" fillId="0" borderId="62" xfId="442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5" applyFont="1" applyBorder="1" applyAlignment="1">
      <alignment horizontal="center" vertical="center"/>
      <protection/>
    </xf>
    <xf numFmtId="0" fontId="2" fillId="0" borderId="65" xfId="375" applyFont="1" applyFill="1" applyBorder="1" applyAlignment="1">
      <alignment horizontal="center" vertical="center"/>
      <protection/>
    </xf>
    <xf numFmtId="0" fontId="2" fillId="0" borderId="66" xfId="631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2" applyNumberFormat="1" applyFont="1" applyFill="1" applyBorder="1" applyAlignment="1">
      <alignment horizontal="left" vertical="center"/>
      <protection/>
    </xf>
    <xf numFmtId="0" fontId="2" fillId="0" borderId="66" xfId="442" applyNumberFormat="1" applyFont="1" applyFill="1" applyBorder="1" applyAlignment="1">
      <alignment horizontal="left" vertical="center" wrapText="1"/>
      <protection/>
    </xf>
    <xf numFmtId="49" fontId="3" fillId="0" borderId="68" xfId="375" applyNumberFormat="1" applyFont="1" applyBorder="1" applyAlignment="1">
      <alignment horizontal="center" vertical="center"/>
      <protection/>
    </xf>
    <xf numFmtId="0" fontId="3" fillId="56" borderId="69" xfId="442" applyNumberFormat="1" applyFont="1" applyFill="1" applyBorder="1" applyAlignment="1">
      <alignment horizontal="center" vertical="center"/>
      <protection/>
    </xf>
    <xf numFmtId="0" fontId="3" fillId="56" borderId="69" xfId="442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2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8" xfId="442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31" applyNumberFormat="1" applyFont="1" applyFill="1" applyBorder="1" applyAlignment="1">
      <alignment horizontal="left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56" borderId="69" xfId="375" applyFont="1" applyFill="1" applyBorder="1" applyAlignment="1">
      <alignment horizontal="center" vertical="center"/>
      <protection/>
    </xf>
    <xf numFmtId="0" fontId="3" fillId="56" borderId="72" xfId="442" applyNumberFormat="1" applyFont="1" applyFill="1" applyBorder="1" applyAlignment="1">
      <alignment horizontal="left" vertical="center"/>
      <protection/>
    </xf>
    <xf numFmtId="0" fontId="2" fillId="0" borderId="62" xfId="442" applyFont="1" applyFill="1" applyBorder="1" applyAlignment="1">
      <alignment horizontal="left" vertical="center"/>
      <protection/>
    </xf>
    <xf numFmtId="0" fontId="2" fillId="0" borderId="66" xfId="442" applyFont="1" applyFill="1" applyBorder="1" applyAlignment="1">
      <alignment horizontal="left" vertical="center"/>
      <protection/>
    </xf>
    <xf numFmtId="49" fontId="3" fillId="0" borderId="73" xfId="375" applyNumberFormat="1" applyFont="1" applyBorder="1" applyAlignment="1">
      <alignment horizontal="center" vertical="center"/>
      <protection/>
    </xf>
    <xf numFmtId="0" fontId="2" fillId="0" borderId="69" xfId="375" applyFont="1" applyFill="1" applyBorder="1" applyAlignment="1">
      <alignment horizontal="center" vertical="center"/>
      <protection/>
    </xf>
    <xf numFmtId="0" fontId="2" fillId="0" borderId="72" xfId="442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2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107" fillId="0" borderId="0" xfId="0" applyFont="1" applyAlignment="1">
      <alignment vertical="center"/>
    </xf>
    <xf numFmtId="165" fontId="107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0" fontId="3" fillId="0" borderId="0" xfId="375" applyFont="1" applyAlignment="1">
      <alignment/>
      <protection/>
    </xf>
    <xf numFmtId="0" fontId="3" fillId="0" borderId="0" xfId="375" applyFont="1" applyFill="1" applyAlignment="1">
      <alignment horizontal="left"/>
      <protection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4" fillId="0" borderId="0" xfId="375" applyFont="1" applyFill="1" applyBorder="1" applyAlignment="1">
      <alignment horizontal="center" vertical="center" wrapText="1"/>
      <protection/>
    </xf>
    <xf numFmtId="0" fontId="2" fillId="0" borderId="0" xfId="375" applyFont="1" applyFill="1" applyBorder="1" applyAlignment="1" applyProtection="1">
      <alignment horizontal="left"/>
      <protection locked="0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82" fillId="0" borderId="0" xfId="375" applyFont="1" applyFill="1" applyAlignment="1">
      <alignment horizontal="center" vertical="center"/>
      <protection/>
    </xf>
    <xf numFmtId="0" fontId="84" fillId="0" borderId="0" xfId="442" applyFont="1" applyFill="1" applyBorder="1" applyAlignment="1">
      <alignment horizontal="center" vertical="center"/>
      <protection/>
    </xf>
    <xf numFmtId="0" fontId="84" fillId="0" borderId="0" xfId="375" applyFont="1" applyFill="1" applyBorder="1" applyAlignment="1">
      <alignment horizontal="center" vertical="center"/>
      <protection/>
    </xf>
    <xf numFmtId="0" fontId="78" fillId="56" borderId="5" xfId="0" applyFont="1" applyFill="1" applyBorder="1" applyAlignment="1" applyProtection="1">
      <alignment horizontal="center" vertical="center" textRotation="90" wrapText="1"/>
      <protection/>
    </xf>
    <xf numFmtId="0" fontId="78" fillId="56" borderId="75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>
      <alignment horizontal="center" vertical="center" wrapText="1"/>
    </xf>
    <xf numFmtId="0" fontId="78" fillId="56" borderId="9" xfId="0" applyFont="1" applyFill="1" applyBorder="1" applyAlignment="1">
      <alignment horizontal="center" vertical="center" wrapText="1"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7" xfId="0" applyNumberFormat="1" applyFont="1" applyFill="1" applyBorder="1" applyAlignment="1" applyProtection="1">
      <alignment horizontal="center" vertical="center" wrapText="1"/>
      <protection/>
    </xf>
    <xf numFmtId="0" fontId="3" fillId="56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44" xfId="0" applyFont="1" applyFill="1" applyBorder="1" applyAlignment="1" applyProtection="1">
      <alignment horizontal="center" vertical="center" textRotation="90" wrapText="1"/>
      <protection/>
    </xf>
    <xf numFmtId="0" fontId="78" fillId="56" borderId="79" xfId="0" applyFont="1" applyFill="1" applyBorder="1" applyAlignment="1" applyProtection="1">
      <alignment horizontal="center" vertical="center" textRotation="90" wrapText="1"/>
      <protection/>
    </xf>
    <xf numFmtId="0" fontId="78" fillId="56" borderId="38" xfId="0" applyFont="1" applyFill="1" applyBorder="1" applyAlignment="1" applyProtection="1">
      <alignment horizontal="center" vertical="center" textRotation="90" wrapText="1"/>
      <protection/>
    </xf>
    <xf numFmtId="0" fontId="78" fillId="56" borderId="80" xfId="0" applyFont="1" applyFill="1" applyBorder="1" applyAlignment="1" applyProtection="1">
      <alignment horizontal="center" vertical="center" textRotation="90" wrapText="1"/>
      <protection/>
    </xf>
    <xf numFmtId="0" fontId="3" fillId="56" borderId="81" xfId="0" applyNumberFormat="1" applyFont="1" applyFill="1" applyBorder="1" applyAlignment="1" applyProtection="1">
      <alignment horizontal="center" vertical="center" wrapText="1"/>
      <protection/>
    </xf>
    <xf numFmtId="0" fontId="3" fillId="56" borderId="82" xfId="444" applyFont="1" applyFill="1" applyBorder="1" applyAlignment="1">
      <alignment horizontal="center" vertical="center" wrapText="1"/>
      <protection/>
    </xf>
    <xf numFmtId="0" fontId="3" fillId="56" borderId="83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84" xfId="0" applyNumberFormat="1" applyFont="1" applyFill="1" applyBorder="1" applyAlignment="1" applyProtection="1">
      <alignment horizontal="center" vertical="center" wrapText="1"/>
      <protection/>
    </xf>
    <xf numFmtId="0" fontId="3" fillId="72" borderId="53" xfId="0" applyFont="1" applyFill="1" applyBorder="1" applyAlignment="1" applyProtection="1">
      <alignment horizontal="center" vertical="center" wrapText="1"/>
      <protection/>
    </xf>
    <xf numFmtId="0" fontId="3" fillId="72" borderId="40" xfId="0" applyFont="1" applyFill="1" applyBorder="1" applyAlignment="1" applyProtection="1">
      <alignment horizontal="center" vertical="center" wrapText="1"/>
      <protection/>
    </xf>
    <xf numFmtId="0" fontId="3" fillId="72" borderId="75" xfId="0" applyFont="1" applyFill="1" applyBorder="1" applyAlignment="1" applyProtection="1">
      <alignment horizontal="center" vertical="center" wrapText="1"/>
      <protection/>
    </xf>
    <xf numFmtId="0" fontId="3" fillId="56" borderId="85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375" applyFont="1" applyFill="1" applyAlignment="1">
      <alignment horizontal="right"/>
      <protection/>
    </xf>
    <xf numFmtId="0" fontId="3" fillId="75" borderId="86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79" xfId="444" applyFont="1" applyFill="1" applyBorder="1" applyAlignment="1">
      <alignment horizontal="center" vertical="center" textRotation="90"/>
      <protection/>
    </xf>
    <xf numFmtId="0" fontId="3" fillId="75" borderId="87" xfId="0" applyNumberFormat="1" applyFont="1" applyFill="1" applyBorder="1" applyAlignment="1" applyProtection="1">
      <alignment horizontal="center" vertical="center" wrapText="1"/>
      <protection/>
    </xf>
    <xf numFmtId="0" fontId="3" fillId="75" borderId="46" xfId="0" applyNumberFormat="1" applyFont="1" applyFill="1" applyBorder="1" applyAlignment="1" applyProtection="1">
      <alignment horizontal="center" vertical="center" wrapText="1"/>
      <protection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78" fillId="56" borderId="88" xfId="0" applyFont="1" applyFill="1" applyBorder="1" applyAlignment="1">
      <alignment horizontal="center" vertical="center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I58"/>
  <sheetViews>
    <sheetView showGridLines="0" zoomScale="90" zoomScaleNormal="90" zoomScalePageLayoutView="0" workbookViewId="0" topLeftCell="A1">
      <pane ySplit="6" topLeftCell="A25" activePane="bottomLeft" state="frozen"/>
      <selection pane="topLeft" activeCell="A1" sqref="A1"/>
      <selection pane="bottomLeft" activeCell="B2" sqref="B2:E2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1" spans="2:5" s="230" customFormat="1" ht="15">
      <c r="B1" s="238" t="s">
        <v>84</v>
      </c>
      <c r="C1" s="238"/>
      <c r="D1" s="226" t="s">
        <v>243</v>
      </c>
      <c r="E1" s="231" t="s">
        <v>238</v>
      </c>
    </row>
    <row r="2" spans="2:5" s="230" customFormat="1" ht="15">
      <c r="B2" s="239" t="s">
        <v>248</v>
      </c>
      <c r="C2" s="239"/>
      <c r="D2" s="239"/>
      <c r="E2" s="239"/>
    </row>
    <row r="3" spans="2:3" ht="15">
      <c r="B3" s="138"/>
      <c r="C3" s="138"/>
    </row>
    <row r="4" spans="2:5" ht="18" customHeight="1">
      <c r="B4" s="139"/>
      <c r="C4" s="240" t="s">
        <v>85</v>
      </c>
      <c r="D4" s="241"/>
      <c r="E4" s="241"/>
    </row>
    <row r="5" ht="15.75" thickBot="1">
      <c r="E5" s="182" t="s">
        <v>86</v>
      </c>
    </row>
    <row r="6" spans="2:5" s="145" customFormat="1" ht="30.75" thickBot="1">
      <c r="B6" s="140" t="s">
        <v>87</v>
      </c>
      <c r="C6" s="141" t="s">
        <v>88</v>
      </c>
      <c r="D6" s="142"/>
      <c r="E6" s="143" t="s">
        <v>89</v>
      </c>
    </row>
    <row r="7" spans="3:5" s="145" customFormat="1" ht="6" customHeight="1">
      <c r="C7" s="146"/>
      <c r="D7" s="147"/>
      <c r="E7" s="148"/>
    </row>
    <row r="8" spans="3:5" s="149" customFormat="1" ht="15.75" thickBot="1">
      <c r="C8" s="242" t="s">
        <v>90</v>
      </c>
      <c r="D8" s="242"/>
      <c r="E8" s="242"/>
    </row>
    <row r="9" spans="2:5" s="154" customFormat="1" ht="15" customHeight="1">
      <c r="B9" s="150" t="s">
        <v>91</v>
      </c>
      <c r="C9" s="151">
        <v>1</v>
      </c>
      <c r="D9" s="152" t="s">
        <v>242</v>
      </c>
      <c r="E9" s="153">
        <v>1239957.650048</v>
      </c>
    </row>
    <row r="10" spans="2:5" s="154" customFormat="1" ht="15" customHeight="1">
      <c r="B10" s="155" t="s">
        <v>92</v>
      </c>
      <c r="C10" s="156">
        <v>2</v>
      </c>
      <c r="D10" s="157" t="s">
        <v>93</v>
      </c>
      <c r="E10" s="158">
        <v>8904662.756397</v>
      </c>
    </row>
    <row r="11" spans="2:5" s="154" customFormat="1" ht="15" customHeight="1">
      <c r="B11" s="155" t="s">
        <v>94</v>
      </c>
      <c r="C11" s="156">
        <v>3</v>
      </c>
      <c r="D11" s="157" t="s">
        <v>95</v>
      </c>
      <c r="E11" s="158">
        <v>0</v>
      </c>
    </row>
    <row r="12" spans="2:5" s="154" customFormat="1" ht="15" customHeight="1">
      <c r="B12" s="155" t="s">
        <v>96</v>
      </c>
      <c r="C12" s="156">
        <v>4</v>
      </c>
      <c r="D12" s="159" t="s">
        <v>97</v>
      </c>
      <c r="E12" s="158">
        <v>0</v>
      </c>
    </row>
    <row r="13" spans="2:5" s="154" customFormat="1" ht="30">
      <c r="B13" s="155" t="s">
        <v>98</v>
      </c>
      <c r="C13" s="156">
        <v>5</v>
      </c>
      <c r="D13" s="160" t="s">
        <v>99</v>
      </c>
      <c r="E13" s="158">
        <v>0</v>
      </c>
    </row>
    <row r="14" spans="2:5" s="154" customFormat="1" ht="15" customHeight="1">
      <c r="B14" s="155" t="s">
        <v>100</v>
      </c>
      <c r="C14" s="156">
        <v>6</v>
      </c>
      <c r="D14" s="159" t="s">
        <v>101</v>
      </c>
      <c r="E14" s="158">
        <v>6656613.889088</v>
      </c>
    </row>
    <row r="15" spans="2:5" s="154" customFormat="1" ht="15" customHeight="1">
      <c r="B15" s="155" t="s">
        <v>102</v>
      </c>
      <c r="C15" s="156">
        <v>7</v>
      </c>
      <c r="D15" s="157" t="s">
        <v>103</v>
      </c>
      <c r="E15" s="158">
        <v>0</v>
      </c>
    </row>
    <row r="16" spans="2:5" s="154" customFormat="1" ht="15" customHeight="1">
      <c r="B16" s="155" t="s">
        <v>104</v>
      </c>
      <c r="C16" s="156">
        <v>8</v>
      </c>
      <c r="D16" s="159" t="s">
        <v>105</v>
      </c>
      <c r="E16" s="158" t="s">
        <v>245</v>
      </c>
    </row>
    <row r="17" spans="2:5" s="154" customFormat="1" ht="15" customHeight="1">
      <c r="B17" s="155" t="s">
        <v>106</v>
      </c>
      <c r="C17" s="156">
        <v>9</v>
      </c>
      <c r="D17" s="157" t="s">
        <v>107</v>
      </c>
      <c r="E17" s="158">
        <v>0</v>
      </c>
    </row>
    <row r="18" spans="2:9" s="154" customFormat="1" ht="15" customHeight="1">
      <c r="B18" s="155" t="s">
        <v>108</v>
      </c>
      <c r="C18" s="156">
        <v>10</v>
      </c>
      <c r="D18" s="157" t="s">
        <v>109</v>
      </c>
      <c r="E18" s="158">
        <v>0</v>
      </c>
      <c r="I18" s="154" t="s">
        <v>246</v>
      </c>
    </row>
    <row r="19" spans="2:5" s="154" customFormat="1" ht="15" customHeight="1">
      <c r="B19" s="155" t="s">
        <v>110</v>
      </c>
      <c r="C19" s="156">
        <v>11</v>
      </c>
      <c r="D19" s="157" t="s">
        <v>111</v>
      </c>
      <c r="E19" s="158">
        <v>0</v>
      </c>
    </row>
    <row r="20" spans="2:5" s="154" customFormat="1" ht="15" customHeight="1">
      <c r="B20" s="155" t="s">
        <v>112</v>
      </c>
      <c r="C20" s="156">
        <v>12</v>
      </c>
      <c r="D20" s="157" t="s">
        <v>113</v>
      </c>
      <c r="E20" s="158">
        <v>29263.52818830032</v>
      </c>
    </row>
    <row r="21" spans="2:5" s="154" customFormat="1" ht="15" customHeight="1">
      <c r="B21" s="155" t="s">
        <v>114</v>
      </c>
      <c r="C21" s="156">
        <v>13</v>
      </c>
      <c r="D21" s="157" t="s">
        <v>115</v>
      </c>
      <c r="E21" s="158">
        <v>75266.15</v>
      </c>
    </row>
    <row r="22" spans="2:5" s="154" customFormat="1" ht="15" customHeight="1">
      <c r="B22" s="155" t="s">
        <v>116</v>
      </c>
      <c r="C22" s="156">
        <v>14</v>
      </c>
      <c r="D22" s="157" t="s">
        <v>117</v>
      </c>
      <c r="E22" s="158">
        <v>4637313.925408999</v>
      </c>
    </row>
    <row r="23" spans="2:5" s="154" customFormat="1" ht="15" customHeight="1">
      <c r="B23" s="155" t="s">
        <v>118</v>
      </c>
      <c r="C23" s="156">
        <v>15</v>
      </c>
      <c r="D23" s="157" t="s">
        <v>119</v>
      </c>
      <c r="E23" s="158">
        <v>0</v>
      </c>
    </row>
    <row r="24" spans="2:5" s="154" customFormat="1" ht="15" customHeight="1">
      <c r="B24" s="155" t="s">
        <v>120</v>
      </c>
      <c r="C24" s="156">
        <v>16</v>
      </c>
      <c r="D24" s="157" t="s">
        <v>121</v>
      </c>
      <c r="E24" s="158">
        <v>60951.560000000005</v>
      </c>
    </row>
    <row r="25" spans="2:5" s="154" customFormat="1" ht="15" customHeight="1">
      <c r="B25" s="155" t="s">
        <v>122</v>
      </c>
      <c r="C25" s="156">
        <v>17</v>
      </c>
      <c r="D25" s="157" t="s">
        <v>123</v>
      </c>
      <c r="E25" s="158">
        <v>190094</v>
      </c>
    </row>
    <row r="26" spans="2:5" s="154" customFormat="1" ht="15" customHeight="1">
      <c r="B26" s="155" t="s">
        <v>124</v>
      </c>
      <c r="C26" s="156">
        <v>18</v>
      </c>
      <c r="D26" s="161" t="s">
        <v>125</v>
      </c>
      <c r="E26" s="158">
        <v>3129915.33553845</v>
      </c>
    </row>
    <row r="27" spans="2:5" s="165" customFormat="1" ht="15" customHeight="1" thickBot="1">
      <c r="B27" s="162" t="s">
        <v>126</v>
      </c>
      <c r="C27" s="163">
        <v>19</v>
      </c>
      <c r="D27" s="164" t="s">
        <v>127</v>
      </c>
      <c r="E27" s="235">
        <v>24924038.79466875</v>
      </c>
    </row>
    <row r="28" spans="2:6" s="149" customFormat="1" ht="6" customHeight="1">
      <c r="B28" s="166"/>
      <c r="C28" s="167"/>
      <c r="D28" s="168"/>
      <c r="E28" s="169"/>
      <c r="F28" s="154"/>
    </row>
    <row r="29" spans="2:5" s="149" customFormat="1" ht="15.75" thickBot="1">
      <c r="B29" s="166"/>
      <c r="C29" s="242" t="s">
        <v>128</v>
      </c>
      <c r="D29" s="242"/>
      <c r="E29" s="242"/>
    </row>
    <row r="30" spans="2:5" s="154" customFormat="1" ht="15" customHeight="1">
      <c r="B30" s="150" t="s">
        <v>129</v>
      </c>
      <c r="C30" s="151">
        <v>20</v>
      </c>
      <c r="D30" s="170" t="s">
        <v>130</v>
      </c>
      <c r="E30" s="153">
        <v>9315926.283935215</v>
      </c>
    </row>
    <row r="31" spans="2:5" s="154" customFormat="1" ht="15" customHeight="1">
      <c r="B31" s="155" t="s">
        <v>131</v>
      </c>
      <c r="C31" s="156">
        <v>21</v>
      </c>
      <c r="D31" s="171" t="s">
        <v>132</v>
      </c>
      <c r="E31" s="158">
        <v>119595.279478</v>
      </c>
    </row>
    <row r="32" spans="2:5" s="154" customFormat="1" ht="15" customHeight="1">
      <c r="B32" s="155" t="s">
        <v>133</v>
      </c>
      <c r="C32" s="156">
        <v>22</v>
      </c>
      <c r="D32" s="159" t="s">
        <v>134</v>
      </c>
      <c r="E32" s="158"/>
    </row>
    <row r="33" spans="2:5" s="154" customFormat="1" ht="15" customHeight="1">
      <c r="B33" s="155" t="s">
        <v>135</v>
      </c>
      <c r="C33" s="156">
        <v>23</v>
      </c>
      <c r="D33" s="171" t="s">
        <v>136</v>
      </c>
      <c r="E33" s="158">
        <v>1935733.4</v>
      </c>
    </row>
    <row r="34" spans="2:5" s="154" customFormat="1" ht="15" customHeight="1">
      <c r="B34" s="155" t="s">
        <v>137</v>
      </c>
      <c r="C34" s="156">
        <v>24</v>
      </c>
      <c r="D34" s="171" t="s">
        <v>138</v>
      </c>
      <c r="E34" s="158">
        <v>0</v>
      </c>
    </row>
    <row r="35" spans="2:5" s="154" customFormat="1" ht="15" customHeight="1">
      <c r="B35" s="155" t="s">
        <v>139</v>
      </c>
      <c r="C35" s="156">
        <v>25</v>
      </c>
      <c r="D35" s="171" t="s">
        <v>140</v>
      </c>
      <c r="E35" s="158">
        <v>0</v>
      </c>
    </row>
    <row r="36" spans="2:5" s="154" customFormat="1" ht="15" customHeight="1">
      <c r="B36" s="155" t="s">
        <v>141</v>
      </c>
      <c r="C36" s="156">
        <v>26</v>
      </c>
      <c r="D36" s="171" t="s">
        <v>142</v>
      </c>
      <c r="E36" s="158">
        <v>0</v>
      </c>
    </row>
    <row r="37" spans="2:5" s="154" customFormat="1" ht="15" customHeight="1">
      <c r="B37" s="155" t="s">
        <v>143</v>
      </c>
      <c r="C37" s="156">
        <v>27</v>
      </c>
      <c r="D37" s="171" t="s">
        <v>144</v>
      </c>
      <c r="E37" s="158">
        <v>0</v>
      </c>
    </row>
    <row r="38" spans="2:5" s="154" customFormat="1" ht="15" customHeight="1">
      <c r="B38" s="155" t="s">
        <v>145</v>
      </c>
      <c r="C38" s="156">
        <v>28</v>
      </c>
      <c r="D38" s="171" t="s">
        <v>146</v>
      </c>
      <c r="E38" s="158"/>
    </row>
    <row r="39" spans="2:5" s="154" customFormat="1" ht="15" customHeight="1">
      <c r="B39" s="155" t="s">
        <v>147</v>
      </c>
      <c r="C39" s="156">
        <v>29</v>
      </c>
      <c r="D39" s="171" t="s">
        <v>148</v>
      </c>
      <c r="E39" s="158">
        <v>1576476.6509054168</v>
      </c>
    </row>
    <row r="40" spans="2:5" s="165" customFormat="1" ht="15" customHeight="1" thickBot="1">
      <c r="B40" s="162" t="s">
        <v>149</v>
      </c>
      <c r="C40" s="163">
        <v>30</v>
      </c>
      <c r="D40" s="172" t="s">
        <v>150</v>
      </c>
      <c r="E40" s="235">
        <v>12947731.614318633</v>
      </c>
    </row>
    <row r="41" spans="2:5" s="175" customFormat="1" ht="6" customHeight="1">
      <c r="B41" s="173"/>
      <c r="C41" s="174"/>
      <c r="D41" s="168"/>
      <c r="E41" s="169"/>
    </row>
    <row r="42" spans="2:5" s="149" customFormat="1" ht="15.75" thickBot="1">
      <c r="B42" s="176"/>
      <c r="C42" s="242" t="s">
        <v>151</v>
      </c>
      <c r="D42" s="242"/>
      <c r="E42" s="242"/>
    </row>
    <row r="43" spans="2:5" s="154" customFormat="1" ht="15" customHeight="1">
      <c r="B43" s="150" t="s">
        <v>152</v>
      </c>
      <c r="C43" s="151">
        <v>31</v>
      </c>
      <c r="D43" s="170" t="s">
        <v>153</v>
      </c>
      <c r="E43" s="153">
        <v>17700000</v>
      </c>
    </row>
    <row r="44" spans="2:5" s="154" customFormat="1" ht="15" customHeight="1">
      <c r="B44" s="155" t="s">
        <v>154</v>
      </c>
      <c r="C44" s="156">
        <v>32</v>
      </c>
      <c r="D44" s="171" t="s">
        <v>155</v>
      </c>
      <c r="E44" s="158"/>
    </row>
    <row r="45" spans="2:5" s="154" customFormat="1" ht="15" customHeight="1">
      <c r="B45" s="155" t="s">
        <v>156</v>
      </c>
      <c r="C45" s="156">
        <v>33</v>
      </c>
      <c r="D45" s="171" t="s">
        <v>157</v>
      </c>
      <c r="E45" s="158"/>
    </row>
    <row r="46" spans="2:5" s="154" customFormat="1" ht="15" customHeight="1">
      <c r="B46" s="155" t="s">
        <v>158</v>
      </c>
      <c r="C46" s="156">
        <v>34</v>
      </c>
      <c r="D46" s="171" t="s">
        <v>159</v>
      </c>
      <c r="E46" s="158">
        <v>-5149590.53527844</v>
      </c>
    </row>
    <row r="47" spans="2:5" s="154" customFormat="1" ht="15" customHeight="1">
      <c r="B47" s="155" t="s">
        <v>160</v>
      </c>
      <c r="C47" s="156">
        <v>35</v>
      </c>
      <c r="D47" s="171" t="s">
        <v>161</v>
      </c>
      <c r="E47" s="158">
        <v>-950559.6043714433</v>
      </c>
    </row>
    <row r="48" spans="2:5" s="154" customFormat="1" ht="15" customHeight="1">
      <c r="B48" s="155" t="s">
        <v>162</v>
      </c>
      <c r="C48" s="156">
        <v>36</v>
      </c>
      <c r="D48" s="171" t="s">
        <v>163</v>
      </c>
      <c r="E48" s="158">
        <v>376457.31999999995</v>
      </c>
    </row>
    <row r="49" spans="2:5" s="165" customFormat="1" ht="15" customHeight="1">
      <c r="B49" s="155" t="s">
        <v>164</v>
      </c>
      <c r="C49" s="177">
        <v>37</v>
      </c>
      <c r="D49" s="178" t="s">
        <v>165</v>
      </c>
      <c r="E49" s="236">
        <v>11976307.180350117</v>
      </c>
    </row>
    <row r="50" spans="2:5" s="165" customFormat="1" ht="15" customHeight="1" thickBot="1">
      <c r="B50" s="162" t="s">
        <v>166</v>
      </c>
      <c r="C50" s="179">
        <v>38</v>
      </c>
      <c r="D50" s="180" t="s">
        <v>167</v>
      </c>
      <c r="E50" s="237">
        <v>24924038.79466875</v>
      </c>
    </row>
    <row r="51" s="181" customFormat="1" ht="15"/>
    <row r="52" s="181" customFormat="1" ht="15"/>
    <row r="53" spans="3:5" ht="15">
      <c r="C53" s="243"/>
      <c r="D53" s="243"/>
      <c r="E53" s="243"/>
    </row>
    <row r="54" spans="3:5" ht="15">
      <c r="C54" s="244"/>
      <c r="D54" s="244"/>
      <c r="E54" s="244"/>
    </row>
    <row r="55" spans="3:5" ht="15">
      <c r="C55" s="243"/>
      <c r="D55" s="243"/>
      <c r="E55" s="243"/>
    </row>
    <row r="56" spans="3:5" ht="15">
      <c r="C56" s="244"/>
      <c r="D56" s="244"/>
      <c r="E56" s="244"/>
    </row>
    <row r="57" spans="3:5" ht="15" customHeight="1">
      <c r="C57" s="243"/>
      <c r="D57" s="243"/>
      <c r="E57" s="243"/>
    </row>
    <row r="58" spans="3:5" ht="15">
      <c r="C58" s="244"/>
      <c r="D58" s="244"/>
      <c r="E58" s="244"/>
    </row>
  </sheetData>
  <sheetProtection/>
  <mergeCells count="12">
    <mergeCell ref="C55:E55"/>
    <mergeCell ref="C56:E56"/>
    <mergeCell ref="B1:C1"/>
    <mergeCell ref="B2:E2"/>
    <mergeCell ref="C4:E4"/>
    <mergeCell ref="C8:E8"/>
    <mergeCell ref="C57:E57"/>
    <mergeCell ref="C58:E58"/>
    <mergeCell ref="C29:E29"/>
    <mergeCell ref="C42:E42"/>
    <mergeCell ref="C53:E53"/>
    <mergeCell ref="C54:E54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4" activePane="bottomLeft" state="frozen"/>
      <selection pane="topLeft" activeCell="C120" sqref="C120"/>
      <selection pane="bottomLeft" activeCell="D6" sqref="D6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238" t="s">
        <v>84</v>
      </c>
      <c r="C1" s="238"/>
      <c r="D1" s="226" t="s">
        <v>243</v>
      </c>
      <c r="E1" s="227" t="s">
        <v>239</v>
      </c>
    </row>
    <row r="2" spans="2:5" ht="15" customHeight="1">
      <c r="B2" s="239" t="s">
        <v>247</v>
      </c>
      <c r="C2" s="239"/>
      <c r="D2" s="239"/>
      <c r="E2" s="239"/>
    </row>
    <row r="3" ht="15" customHeight="1"/>
    <row r="4" spans="4:5" s="183" customFormat="1" ht="12.75" customHeight="1">
      <c r="D4" s="245" t="s">
        <v>168</v>
      </c>
      <c r="E4" s="245"/>
    </row>
    <row r="5" ht="15" customHeight="1" thickBot="1">
      <c r="E5" s="225" t="s">
        <v>86</v>
      </c>
    </row>
    <row r="6" spans="2:5" s="186" customFormat="1" ht="45" customHeight="1" thickBot="1">
      <c r="B6" s="140" t="s">
        <v>87</v>
      </c>
      <c r="C6" s="184" t="s">
        <v>88</v>
      </c>
      <c r="D6" s="185"/>
      <c r="E6" s="144" t="s">
        <v>89</v>
      </c>
    </row>
    <row r="7" spans="3:5" s="175" customFormat="1" ht="9" customHeight="1">
      <c r="C7" s="187"/>
      <c r="D7" s="187"/>
      <c r="E7" s="188"/>
    </row>
    <row r="8" spans="3:5" s="175" customFormat="1" ht="15" customHeight="1" thickBot="1">
      <c r="C8" s="246" t="s">
        <v>169</v>
      </c>
      <c r="D8" s="246"/>
      <c r="E8" s="246"/>
    </row>
    <row r="9" spans="2:5" ht="15" customHeight="1">
      <c r="B9" s="189" t="s">
        <v>91</v>
      </c>
      <c r="C9" s="190">
        <v>1</v>
      </c>
      <c r="D9" s="191" t="s">
        <v>170</v>
      </c>
      <c r="E9" s="192">
        <v>6042347.597295224</v>
      </c>
    </row>
    <row r="10" spans="2:5" ht="15" customHeight="1">
      <c r="B10" s="193" t="s">
        <v>92</v>
      </c>
      <c r="C10" s="194">
        <v>2</v>
      </c>
      <c r="D10" s="195" t="s">
        <v>171</v>
      </c>
      <c r="E10" s="196">
        <v>0</v>
      </c>
    </row>
    <row r="11" spans="2:5" ht="15" customHeight="1">
      <c r="B11" s="193" t="s">
        <v>94</v>
      </c>
      <c r="C11" s="194">
        <v>3</v>
      </c>
      <c r="D11" s="197" t="s">
        <v>172</v>
      </c>
      <c r="E11" s="196">
        <v>3079529.7663498805</v>
      </c>
    </row>
    <row r="12" spans="2:5" ht="15" customHeight="1">
      <c r="B12" s="193" t="s">
        <v>96</v>
      </c>
      <c r="C12" s="194">
        <v>4</v>
      </c>
      <c r="D12" s="198" t="s">
        <v>173</v>
      </c>
      <c r="E12" s="196">
        <v>-1634.34181169968</v>
      </c>
    </row>
    <row r="13" spans="2:5" s="154" customFormat="1" ht="15" customHeight="1">
      <c r="B13" s="193" t="s">
        <v>98</v>
      </c>
      <c r="C13" s="156">
        <v>5</v>
      </c>
      <c r="D13" s="157" t="s">
        <v>174</v>
      </c>
      <c r="E13" s="158">
        <v>2961183.4891336435</v>
      </c>
    </row>
    <row r="14" spans="2:5" ht="15" customHeight="1">
      <c r="B14" s="193" t="s">
        <v>100</v>
      </c>
      <c r="C14" s="194">
        <v>6</v>
      </c>
      <c r="D14" s="195" t="s">
        <v>175</v>
      </c>
      <c r="E14" s="196">
        <v>2659584.9394444437</v>
      </c>
    </row>
    <row r="15" spans="2:5" ht="15" customHeight="1">
      <c r="B15" s="193" t="s">
        <v>102</v>
      </c>
      <c r="C15" s="194">
        <v>7</v>
      </c>
      <c r="D15" s="195" t="s">
        <v>176</v>
      </c>
      <c r="E15" s="196">
        <v>0</v>
      </c>
    </row>
    <row r="16" spans="2:5" ht="15" customHeight="1">
      <c r="B16" s="193" t="s">
        <v>104</v>
      </c>
      <c r="C16" s="194">
        <v>8</v>
      </c>
      <c r="D16" s="197" t="s">
        <v>177</v>
      </c>
      <c r="E16" s="196">
        <v>171110.5300000033</v>
      </c>
    </row>
    <row r="17" spans="2:5" ht="15" customHeight="1">
      <c r="B17" s="193" t="s">
        <v>106</v>
      </c>
      <c r="C17" s="194">
        <v>9</v>
      </c>
      <c r="D17" s="197" t="s">
        <v>178</v>
      </c>
      <c r="E17" s="196"/>
    </row>
    <row r="18" spans="2:8" ht="15" customHeight="1">
      <c r="B18" s="193" t="s">
        <v>108</v>
      </c>
      <c r="C18" s="194">
        <v>10</v>
      </c>
      <c r="D18" s="197" t="s">
        <v>179</v>
      </c>
      <c r="E18" s="196">
        <v>96692.21222222222</v>
      </c>
      <c r="G18" s="175"/>
      <c r="H18" s="175"/>
    </row>
    <row r="19" spans="2:8" s="154" customFormat="1" ht="15" customHeight="1">
      <c r="B19" s="193" t="s">
        <v>110</v>
      </c>
      <c r="C19" s="156">
        <v>11</v>
      </c>
      <c r="D19" s="157" t="s">
        <v>180</v>
      </c>
      <c r="E19" s="158">
        <v>2734003.257222225</v>
      </c>
      <c r="G19" s="187"/>
      <c r="H19" s="187"/>
    </row>
    <row r="20" spans="2:7" s="154" customFormat="1" ht="15" customHeight="1">
      <c r="B20" s="193" t="s">
        <v>112</v>
      </c>
      <c r="C20" s="156">
        <v>12</v>
      </c>
      <c r="D20" s="157" t="s">
        <v>181</v>
      </c>
      <c r="E20" s="196">
        <v>14275.673878</v>
      </c>
      <c r="G20" s="187"/>
    </row>
    <row r="21" spans="2:7" s="154" customFormat="1" ht="15" customHeight="1">
      <c r="B21" s="193" t="s">
        <v>114</v>
      </c>
      <c r="C21" s="156">
        <v>13</v>
      </c>
      <c r="D21" s="157" t="s">
        <v>182</v>
      </c>
      <c r="E21" s="196">
        <v>-47359.18000000001</v>
      </c>
      <c r="G21" s="187"/>
    </row>
    <row r="22" spans="2:5" s="154" customFormat="1" ht="15" customHeight="1" thickBot="1">
      <c r="B22" s="199" t="s">
        <v>116</v>
      </c>
      <c r="C22" s="200">
        <v>14</v>
      </c>
      <c r="D22" s="201" t="s">
        <v>183</v>
      </c>
      <c r="E22" s="202">
        <v>165545.3780334185</v>
      </c>
    </row>
    <row r="23" spans="3:5" ht="9" customHeight="1">
      <c r="C23" s="167"/>
      <c r="D23" s="203"/>
      <c r="E23" s="169"/>
    </row>
    <row r="24" spans="3:5" ht="15" customHeight="1" thickBot="1">
      <c r="C24" s="246" t="s">
        <v>184</v>
      </c>
      <c r="D24" s="246"/>
      <c r="E24" s="246"/>
    </row>
    <row r="25" spans="2:5" ht="15" customHeight="1">
      <c r="B25" s="189" t="s">
        <v>118</v>
      </c>
      <c r="C25" s="190">
        <v>15</v>
      </c>
      <c r="D25" s="191" t="s">
        <v>170</v>
      </c>
      <c r="E25" s="192">
        <v>1341.02</v>
      </c>
    </row>
    <row r="26" spans="2:7" ht="15" customHeight="1">
      <c r="B26" s="193" t="s">
        <v>120</v>
      </c>
      <c r="C26" s="194">
        <v>16</v>
      </c>
      <c r="D26" s="195" t="s">
        <v>171</v>
      </c>
      <c r="E26" s="196">
        <v>0</v>
      </c>
      <c r="G26" s="204"/>
    </row>
    <row r="27" spans="2:7" ht="15" customHeight="1">
      <c r="B27" s="193" t="s">
        <v>122</v>
      </c>
      <c r="C27" s="194">
        <v>17</v>
      </c>
      <c r="D27" s="197" t="s">
        <v>172</v>
      </c>
      <c r="E27" s="196">
        <v>983.4360993317999</v>
      </c>
      <c r="G27" s="204"/>
    </row>
    <row r="28" spans="2:5" ht="15" customHeight="1">
      <c r="B28" s="193" t="s">
        <v>124</v>
      </c>
      <c r="C28" s="194">
        <v>18</v>
      </c>
      <c r="D28" s="197" t="s">
        <v>173</v>
      </c>
      <c r="E28" s="196"/>
    </row>
    <row r="29" spans="2:5" s="154" customFormat="1" ht="15" customHeight="1">
      <c r="B29" s="193" t="s">
        <v>126</v>
      </c>
      <c r="C29" s="156">
        <v>19</v>
      </c>
      <c r="D29" s="157" t="s">
        <v>185</v>
      </c>
      <c r="E29" s="158">
        <v>357.58390066820004</v>
      </c>
    </row>
    <row r="30" spans="2:7" ht="15" customHeight="1">
      <c r="B30" s="193" t="s">
        <v>129</v>
      </c>
      <c r="C30" s="194">
        <v>20</v>
      </c>
      <c r="D30" s="195" t="s">
        <v>175</v>
      </c>
      <c r="E30" s="196">
        <v>0</v>
      </c>
      <c r="G30" s="204"/>
    </row>
    <row r="31" spans="2:5" ht="15" customHeight="1">
      <c r="B31" s="193" t="s">
        <v>131</v>
      </c>
      <c r="C31" s="194">
        <v>21</v>
      </c>
      <c r="D31" s="195" t="s">
        <v>186</v>
      </c>
      <c r="E31" s="196">
        <v>0</v>
      </c>
    </row>
    <row r="32" spans="2:5" ht="15" customHeight="1">
      <c r="B32" s="193" t="s">
        <v>133</v>
      </c>
      <c r="C32" s="194">
        <v>22</v>
      </c>
      <c r="D32" s="197" t="s">
        <v>177</v>
      </c>
      <c r="E32" s="196">
        <v>0</v>
      </c>
    </row>
    <row r="33" spans="2:5" ht="15" customHeight="1">
      <c r="B33" s="193" t="s">
        <v>135</v>
      </c>
      <c r="C33" s="194">
        <v>23</v>
      </c>
      <c r="D33" s="197" t="s">
        <v>178</v>
      </c>
      <c r="E33" s="196"/>
    </row>
    <row r="34" spans="2:5" ht="15" customHeight="1">
      <c r="B34" s="193" t="s">
        <v>137</v>
      </c>
      <c r="C34" s="194">
        <v>24</v>
      </c>
      <c r="D34" s="197" t="s">
        <v>187</v>
      </c>
      <c r="E34" s="196"/>
    </row>
    <row r="35" spans="2:5" s="154" customFormat="1" ht="15" customHeight="1">
      <c r="B35" s="193" t="s">
        <v>139</v>
      </c>
      <c r="C35" s="156">
        <v>25</v>
      </c>
      <c r="D35" s="157" t="s">
        <v>188</v>
      </c>
      <c r="E35" s="158">
        <v>0</v>
      </c>
    </row>
    <row r="36" spans="2:5" ht="15" customHeight="1">
      <c r="B36" s="193" t="s">
        <v>141</v>
      </c>
      <c r="C36" s="194">
        <v>26</v>
      </c>
      <c r="D36" s="195" t="s">
        <v>189</v>
      </c>
      <c r="E36" s="196"/>
    </row>
    <row r="37" spans="2:5" ht="15" customHeight="1">
      <c r="B37" s="193" t="s">
        <v>143</v>
      </c>
      <c r="C37" s="194">
        <v>27</v>
      </c>
      <c r="D37" s="197" t="s">
        <v>190</v>
      </c>
      <c r="E37" s="196"/>
    </row>
    <row r="38" spans="2:5" s="154" customFormat="1" ht="15" customHeight="1">
      <c r="B38" s="193" t="s">
        <v>145</v>
      </c>
      <c r="C38" s="156">
        <v>28</v>
      </c>
      <c r="D38" s="157" t="s">
        <v>191</v>
      </c>
      <c r="E38" s="196">
        <v>0</v>
      </c>
    </row>
    <row r="39" spans="2:5" s="154" customFormat="1" ht="15" customHeight="1">
      <c r="B39" s="193" t="s">
        <v>147</v>
      </c>
      <c r="C39" s="156">
        <v>29</v>
      </c>
      <c r="D39" s="157" t="s">
        <v>192</v>
      </c>
      <c r="E39" s="196"/>
    </row>
    <row r="40" spans="2:5" s="154" customFormat="1" ht="15" customHeight="1">
      <c r="B40" s="193" t="s">
        <v>149</v>
      </c>
      <c r="C40" s="156">
        <v>30</v>
      </c>
      <c r="D40" s="157" t="s">
        <v>182</v>
      </c>
      <c r="E40" s="196">
        <v>0</v>
      </c>
    </row>
    <row r="41" spans="2:5" s="154" customFormat="1" ht="15" customHeight="1" thickBot="1">
      <c r="B41" s="199" t="s">
        <v>152</v>
      </c>
      <c r="C41" s="200">
        <v>31</v>
      </c>
      <c r="D41" s="201" t="s">
        <v>193</v>
      </c>
      <c r="E41" s="202">
        <v>357.58390066820004</v>
      </c>
    </row>
    <row r="42" spans="3:5" s="187" customFormat="1" ht="9" customHeight="1" thickBot="1">
      <c r="C42" s="167"/>
      <c r="D42" s="205"/>
      <c r="E42" s="206"/>
    </row>
    <row r="43" spans="2:5" s="154" customFormat="1" ht="15" customHeight="1" thickBot="1">
      <c r="B43" s="207" t="s">
        <v>154</v>
      </c>
      <c r="C43" s="208">
        <v>32</v>
      </c>
      <c r="D43" s="209" t="s">
        <v>194</v>
      </c>
      <c r="E43" s="210">
        <f>E22+E41</f>
        <v>165902.9619340867</v>
      </c>
    </row>
    <row r="44" spans="3:5" ht="9" customHeight="1">
      <c r="C44" s="167"/>
      <c r="D44" s="205"/>
      <c r="E44" s="169"/>
    </row>
    <row r="45" spans="3:5" ht="15" customHeight="1" thickBot="1">
      <c r="C45" s="167"/>
      <c r="D45" s="246" t="s">
        <v>195</v>
      </c>
      <c r="E45" s="246"/>
    </row>
    <row r="46" spans="2:5" ht="15" customHeight="1">
      <c r="B46" s="189" t="s">
        <v>156</v>
      </c>
      <c r="C46" s="190">
        <v>33</v>
      </c>
      <c r="D46" s="211" t="s">
        <v>196</v>
      </c>
      <c r="E46" s="192">
        <v>0</v>
      </c>
    </row>
    <row r="47" spans="2:5" ht="15" customHeight="1">
      <c r="B47" s="193" t="s">
        <v>158</v>
      </c>
      <c r="C47" s="194">
        <v>34</v>
      </c>
      <c r="D47" s="195" t="s">
        <v>197</v>
      </c>
      <c r="E47" s="196">
        <v>0</v>
      </c>
    </row>
    <row r="48" spans="2:5" ht="15" customHeight="1">
      <c r="B48" s="212" t="s">
        <v>160</v>
      </c>
      <c r="C48" s="194">
        <v>35</v>
      </c>
      <c r="D48" s="195" t="s">
        <v>198</v>
      </c>
      <c r="E48" s="196">
        <v>0</v>
      </c>
    </row>
    <row r="49" spans="2:5" s="154" customFormat="1" ht="15" customHeight="1" thickBot="1">
      <c r="B49" s="199" t="s">
        <v>162</v>
      </c>
      <c r="C49" s="200">
        <v>36</v>
      </c>
      <c r="D49" s="201" t="s">
        <v>199</v>
      </c>
      <c r="E49" s="202">
        <f>E46-E47-E48</f>
        <v>0</v>
      </c>
    </row>
    <row r="50" spans="3:5" ht="8.25" customHeight="1">
      <c r="C50" s="167"/>
      <c r="D50" s="203"/>
      <c r="E50" s="169"/>
    </row>
    <row r="51" spans="3:5" ht="15" customHeight="1" thickBot="1">
      <c r="C51" s="246" t="s">
        <v>200</v>
      </c>
      <c r="D51" s="246"/>
      <c r="E51" s="246"/>
    </row>
    <row r="52" spans="2:5" ht="15" customHeight="1">
      <c r="B52" s="189" t="s">
        <v>164</v>
      </c>
      <c r="C52" s="190">
        <v>37</v>
      </c>
      <c r="D52" s="191" t="s">
        <v>201</v>
      </c>
      <c r="E52" s="192">
        <v>123435.088754</v>
      </c>
    </row>
    <row r="53" spans="2:5" ht="15" customHeight="1">
      <c r="B53" s="193" t="s">
        <v>166</v>
      </c>
      <c r="C53" s="194">
        <v>38</v>
      </c>
      <c r="D53" s="197" t="s">
        <v>202</v>
      </c>
      <c r="E53" s="196">
        <v>0</v>
      </c>
    </row>
    <row r="54" spans="2:5" ht="15" customHeight="1">
      <c r="B54" s="193" t="s">
        <v>203</v>
      </c>
      <c r="C54" s="194">
        <v>39</v>
      </c>
      <c r="D54" s="197" t="s">
        <v>204</v>
      </c>
      <c r="E54" s="196">
        <v>0</v>
      </c>
    </row>
    <row r="55" spans="2:5" ht="15" customHeight="1">
      <c r="B55" s="193" t="s">
        <v>205</v>
      </c>
      <c r="C55" s="194">
        <v>40</v>
      </c>
      <c r="D55" s="197" t="s">
        <v>206</v>
      </c>
      <c r="E55" s="196">
        <v>0</v>
      </c>
    </row>
    <row r="56" spans="2:5" ht="15" customHeight="1">
      <c r="B56" s="193" t="s">
        <v>207</v>
      </c>
      <c r="C56" s="194">
        <v>41</v>
      </c>
      <c r="D56" s="197" t="s">
        <v>109</v>
      </c>
      <c r="E56" s="196">
        <v>0</v>
      </c>
    </row>
    <row r="57" spans="2:5" ht="15" customHeight="1">
      <c r="B57" s="193" t="s">
        <v>208</v>
      </c>
      <c r="C57" s="194">
        <v>42</v>
      </c>
      <c r="D57" s="197" t="s">
        <v>111</v>
      </c>
      <c r="E57" s="196">
        <v>0</v>
      </c>
    </row>
    <row r="58" spans="2:5" ht="15" customHeight="1">
      <c r="B58" s="193" t="s">
        <v>209</v>
      </c>
      <c r="C58" s="194">
        <v>43</v>
      </c>
      <c r="D58" s="197" t="s">
        <v>119</v>
      </c>
      <c r="E58" s="196">
        <v>0</v>
      </c>
    </row>
    <row r="59" spans="2:5" ht="15" customHeight="1">
      <c r="B59" s="193" t="s">
        <v>210</v>
      </c>
      <c r="C59" s="194">
        <v>44</v>
      </c>
      <c r="D59" s="197" t="s">
        <v>211</v>
      </c>
      <c r="E59" s="196">
        <v>0</v>
      </c>
    </row>
    <row r="60" spans="2:5" ht="15" customHeight="1">
      <c r="B60" s="193" t="s">
        <v>212</v>
      </c>
      <c r="C60" s="194">
        <v>45</v>
      </c>
      <c r="D60" s="197" t="s">
        <v>213</v>
      </c>
      <c r="E60" s="196"/>
    </row>
    <row r="61" spans="2:5" s="203" customFormat="1" ht="15" customHeight="1" thickBot="1">
      <c r="B61" s="199" t="s">
        <v>214</v>
      </c>
      <c r="C61" s="213">
        <v>46</v>
      </c>
      <c r="D61" s="214" t="s">
        <v>215</v>
      </c>
      <c r="E61" s="202">
        <v>123435.088754</v>
      </c>
    </row>
    <row r="62" spans="3:5" s="203" customFormat="1" ht="9" customHeight="1">
      <c r="C62" s="167"/>
      <c r="E62" s="206"/>
    </row>
    <row r="63" spans="3:5" s="203" customFormat="1" ht="15" customHeight="1" thickBot="1">
      <c r="C63" s="247" t="s">
        <v>216</v>
      </c>
      <c r="D63" s="247"/>
      <c r="E63" s="247"/>
    </row>
    <row r="64" spans="2:5" ht="15" customHeight="1">
      <c r="B64" s="189" t="s">
        <v>217</v>
      </c>
      <c r="C64" s="190">
        <v>47</v>
      </c>
      <c r="D64" s="215" t="s">
        <v>218</v>
      </c>
      <c r="E64" s="192">
        <v>734438.6413467999</v>
      </c>
    </row>
    <row r="65" spans="2:5" ht="15" customHeight="1">
      <c r="B65" s="193" t="s">
        <v>219</v>
      </c>
      <c r="C65" s="194">
        <v>48</v>
      </c>
      <c r="D65" s="216" t="s">
        <v>220</v>
      </c>
      <c r="E65" s="196">
        <v>220671.6725</v>
      </c>
    </row>
    <row r="66" spans="2:5" ht="15" customHeight="1">
      <c r="B66" s="193" t="s">
        <v>221</v>
      </c>
      <c r="C66" s="194">
        <v>49</v>
      </c>
      <c r="D66" s="216" t="s">
        <v>222</v>
      </c>
      <c r="E66" s="196">
        <v>10678.37</v>
      </c>
    </row>
    <row r="67" spans="2:5" ht="15" customHeight="1">
      <c r="B67" s="193" t="s">
        <v>223</v>
      </c>
      <c r="C67" s="194">
        <v>50</v>
      </c>
      <c r="D67" s="216" t="s">
        <v>224</v>
      </c>
      <c r="E67" s="196">
        <v>107568.01727899999</v>
      </c>
    </row>
    <row r="68" spans="2:5" ht="15" customHeight="1">
      <c r="B68" s="193" t="s">
        <v>225</v>
      </c>
      <c r="C68" s="194">
        <v>51</v>
      </c>
      <c r="D68" s="216" t="s">
        <v>226</v>
      </c>
      <c r="E68" s="196">
        <v>61652.41</v>
      </c>
    </row>
    <row r="69" spans="2:5" ht="15" customHeight="1">
      <c r="B69" s="193" t="s">
        <v>227</v>
      </c>
      <c r="C69" s="194">
        <v>52</v>
      </c>
      <c r="D69" s="216" t="s">
        <v>228</v>
      </c>
      <c r="E69" s="196"/>
    </row>
    <row r="70" spans="2:5" ht="15" customHeight="1" thickBot="1">
      <c r="B70" s="217" t="s">
        <v>229</v>
      </c>
      <c r="C70" s="218">
        <v>53</v>
      </c>
      <c r="D70" s="219" t="s">
        <v>230</v>
      </c>
      <c r="E70" s="220">
        <v>-104888.54393372996</v>
      </c>
    </row>
    <row r="71" spans="3:5" s="175" customFormat="1" ht="9" customHeight="1" thickBot="1">
      <c r="C71" s="174"/>
      <c r="D71" s="221"/>
      <c r="E71" s="222"/>
    </row>
    <row r="72" spans="2:5" s="154" customFormat="1" ht="15" customHeight="1">
      <c r="B72" s="189" t="s">
        <v>231</v>
      </c>
      <c r="C72" s="151">
        <v>54</v>
      </c>
      <c r="D72" s="152" t="s">
        <v>232</v>
      </c>
      <c r="E72" s="153">
        <f>E43+E49+E61-E64-E65-E66-E67-E68-E69+E70</f>
        <v>-950559.6043714433</v>
      </c>
    </row>
    <row r="73" spans="2:5" s="154" customFormat="1" ht="15" customHeight="1">
      <c r="B73" s="193" t="s">
        <v>233</v>
      </c>
      <c r="C73" s="156">
        <v>55</v>
      </c>
      <c r="D73" s="223" t="s">
        <v>234</v>
      </c>
      <c r="E73" s="158">
        <f>IF(E72&gt;0,E72*15%,0)</f>
        <v>0</v>
      </c>
    </row>
    <row r="74" spans="2:5" s="154" customFormat="1" ht="15" customHeight="1" thickBot="1">
      <c r="B74" s="199" t="s">
        <v>235</v>
      </c>
      <c r="C74" s="200">
        <v>56</v>
      </c>
      <c r="D74" s="201" t="s">
        <v>236</v>
      </c>
      <c r="E74" s="202">
        <f>E72-E73</f>
        <v>-950559.6043714433</v>
      </c>
    </row>
    <row r="75" ht="15">
      <c r="D75" s="224"/>
    </row>
    <row r="76" spans="3:5" ht="15">
      <c r="C76" s="243"/>
      <c r="D76" s="243"/>
      <c r="E76" s="243"/>
    </row>
    <row r="77" spans="3:5" ht="15">
      <c r="C77" s="244"/>
      <c r="D77" s="244"/>
      <c r="E77" s="244"/>
    </row>
    <row r="78" spans="3:5" ht="15">
      <c r="C78" s="243"/>
      <c r="D78" s="243"/>
      <c r="E78" s="243"/>
    </row>
    <row r="79" spans="3:5" ht="15">
      <c r="C79" s="244"/>
      <c r="D79" s="244"/>
      <c r="E79" s="244"/>
    </row>
    <row r="80" spans="3:5" ht="15">
      <c r="C80" s="243"/>
      <c r="D80" s="243"/>
      <c r="E80" s="243"/>
    </row>
    <row r="81" spans="3:5" ht="15">
      <c r="C81" s="244"/>
      <c r="D81" s="244"/>
      <c r="E81" s="244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50" zoomScaleNormal="50" zoomScaleSheetLayoutView="7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50" sqref="A50:IV5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71" t="s">
        <v>237</v>
      </c>
      <c r="B1" s="271"/>
      <c r="C1" s="136"/>
      <c r="D1" s="136"/>
      <c r="E1" s="136"/>
      <c r="F1" s="136"/>
      <c r="G1" s="136"/>
      <c r="H1" s="136"/>
    </row>
    <row r="2" spans="1:8" ht="15">
      <c r="A2" s="228" t="s">
        <v>241</v>
      </c>
      <c r="C2" s="136"/>
      <c r="D2" s="136"/>
      <c r="E2" s="136"/>
      <c r="F2" s="136"/>
      <c r="G2" s="136"/>
      <c r="H2" s="136"/>
    </row>
    <row r="3" spans="1:8" ht="15">
      <c r="A3" s="229" t="s">
        <v>244</v>
      </c>
      <c r="C3" s="136"/>
      <c r="D3" s="136"/>
      <c r="E3" s="136"/>
      <c r="F3" s="136"/>
      <c r="G3" s="136"/>
      <c r="H3" s="136"/>
    </row>
    <row r="4" spans="1:8" ht="15">
      <c r="A4" s="229" t="str">
        <f>'IS'!B2</f>
        <v>ანგარიშგების პერიოდი: 1 იანვარი 2021 – 31 მარტი 2022</v>
      </c>
      <c r="C4" s="136"/>
      <c r="D4" s="136"/>
      <c r="E4" s="136"/>
      <c r="F4" s="136"/>
      <c r="G4" s="136"/>
      <c r="H4" s="136"/>
    </row>
    <row r="5" spans="1:8" ht="15">
      <c r="A5" s="136"/>
      <c r="B5" s="136"/>
      <c r="C5" s="136"/>
      <c r="D5" s="136"/>
      <c r="E5" s="136"/>
      <c r="F5" s="136"/>
      <c r="G5" s="136"/>
      <c r="H5" s="136"/>
    </row>
    <row r="6" spans="1:38" ht="15" customHeight="1">
      <c r="A6" s="136"/>
      <c r="B6" s="136"/>
      <c r="C6" s="262" t="s">
        <v>82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C6" s="264" t="s">
        <v>83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5.75" customHeight="1" thickBot="1">
      <c r="A7" s="136"/>
      <c r="B7" s="136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265"/>
      <c r="AD7" s="265"/>
      <c r="AE7" s="265"/>
      <c r="AF7" s="265"/>
      <c r="AG7" s="265"/>
      <c r="AH7" s="265"/>
      <c r="AI7" s="265"/>
      <c r="AJ7" s="265"/>
      <c r="AK7" s="265"/>
      <c r="AL7" s="265"/>
    </row>
    <row r="8" spans="1:38" s="1" customFormat="1" ht="89.25" customHeight="1">
      <c r="A8" s="272" t="s">
        <v>23</v>
      </c>
      <c r="B8" s="275" t="s">
        <v>70</v>
      </c>
      <c r="C8" s="253" t="s">
        <v>22</v>
      </c>
      <c r="D8" s="270"/>
      <c r="E8" s="270"/>
      <c r="F8" s="270"/>
      <c r="G8" s="254"/>
      <c r="H8" s="267" t="s">
        <v>240</v>
      </c>
      <c r="I8" s="259" t="s">
        <v>71</v>
      </c>
      <c r="J8" s="254"/>
      <c r="K8" s="259" t="s">
        <v>72</v>
      </c>
      <c r="L8" s="270"/>
      <c r="M8" s="270"/>
      <c r="N8" s="270"/>
      <c r="O8" s="254"/>
      <c r="P8" s="259" t="s">
        <v>73</v>
      </c>
      <c r="Q8" s="254"/>
      <c r="R8" s="259" t="s">
        <v>74</v>
      </c>
      <c r="S8" s="270"/>
      <c r="T8" s="270"/>
      <c r="U8" s="270"/>
      <c r="V8" s="270"/>
      <c r="W8" s="270"/>
      <c r="X8" s="270"/>
      <c r="Y8" s="254"/>
      <c r="Z8" s="259" t="s">
        <v>77</v>
      </c>
      <c r="AA8" s="266"/>
      <c r="AC8" s="253" t="s">
        <v>71</v>
      </c>
      <c r="AD8" s="254"/>
      <c r="AE8" s="259" t="s">
        <v>72</v>
      </c>
      <c r="AF8" s="254"/>
      <c r="AG8" s="259" t="s">
        <v>78</v>
      </c>
      <c r="AH8" s="254"/>
      <c r="AI8" s="259" t="s">
        <v>79</v>
      </c>
      <c r="AJ8" s="254"/>
      <c r="AK8" s="259" t="s">
        <v>77</v>
      </c>
      <c r="AL8" s="266"/>
    </row>
    <row r="9" spans="1:38" s="1" customFormat="1" ht="50.25" customHeight="1">
      <c r="A9" s="273"/>
      <c r="B9" s="276"/>
      <c r="C9" s="278" t="s">
        <v>15</v>
      </c>
      <c r="D9" s="251"/>
      <c r="E9" s="251"/>
      <c r="F9" s="252"/>
      <c r="G9" s="12" t="s">
        <v>16</v>
      </c>
      <c r="H9" s="268"/>
      <c r="I9" s="248" t="s">
        <v>0</v>
      </c>
      <c r="J9" s="248" t="s">
        <v>1</v>
      </c>
      <c r="K9" s="250" t="s">
        <v>0</v>
      </c>
      <c r="L9" s="251"/>
      <c r="M9" s="251"/>
      <c r="N9" s="252"/>
      <c r="O9" s="12" t="s">
        <v>1</v>
      </c>
      <c r="P9" s="248" t="s">
        <v>80</v>
      </c>
      <c r="Q9" s="248" t="s">
        <v>81</v>
      </c>
      <c r="R9" s="250" t="s">
        <v>75</v>
      </c>
      <c r="S9" s="251"/>
      <c r="T9" s="251"/>
      <c r="U9" s="252"/>
      <c r="V9" s="250" t="s">
        <v>76</v>
      </c>
      <c r="W9" s="251"/>
      <c r="X9" s="251"/>
      <c r="Y9" s="252"/>
      <c r="Z9" s="248" t="s">
        <v>17</v>
      </c>
      <c r="AA9" s="257" t="s">
        <v>18</v>
      </c>
      <c r="AC9" s="255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7" t="s">
        <v>18</v>
      </c>
    </row>
    <row r="10" spans="1:38" s="1" customFormat="1" ht="102.75" customHeight="1" thickBot="1">
      <c r="A10" s="274"/>
      <c r="B10" s="277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9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8"/>
      <c r="AC10" s="256"/>
      <c r="AD10" s="249"/>
      <c r="AE10" s="249"/>
      <c r="AF10" s="249"/>
      <c r="AG10" s="249"/>
      <c r="AH10" s="249"/>
      <c r="AI10" s="249"/>
      <c r="AJ10" s="249"/>
      <c r="AK10" s="249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v>385</v>
      </c>
      <c r="D11" s="89">
        <v>0</v>
      </c>
      <c r="E11" s="89">
        <v>73</v>
      </c>
      <c r="F11" s="89">
        <v>458</v>
      </c>
      <c r="G11" s="89">
        <v>487</v>
      </c>
      <c r="H11" s="46"/>
      <c r="I11" s="89">
        <v>1341.02</v>
      </c>
      <c r="J11" s="89">
        <v>0</v>
      </c>
      <c r="K11" s="89">
        <v>1124.8799999999999</v>
      </c>
      <c r="L11" s="89">
        <v>0</v>
      </c>
      <c r="M11" s="89">
        <v>216.14</v>
      </c>
      <c r="N11" s="74">
        <v>1341.02</v>
      </c>
      <c r="O11" s="89">
        <v>0</v>
      </c>
      <c r="P11" s="74">
        <v>357.58390066820004</v>
      </c>
      <c r="Q11" s="89">
        <v>357.58390066820004</v>
      </c>
      <c r="R11" s="89">
        <v>0</v>
      </c>
      <c r="S11" s="89">
        <v>0</v>
      </c>
      <c r="T11" s="89">
        <v>0</v>
      </c>
      <c r="U11" s="65">
        <v>0</v>
      </c>
      <c r="V11" s="89">
        <v>0</v>
      </c>
      <c r="W11" s="89">
        <v>0</v>
      </c>
      <c r="X11" s="89">
        <v>0</v>
      </c>
      <c r="Y11" s="65">
        <v>0</v>
      </c>
      <c r="Z11" s="65">
        <v>0</v>
      </c>
      <c r="AA11" s="65">
        <v>0</v>
      </c>
      <c r="AC11" s="88">
        <f aca="true" t="shared" si="0" ref="AC11:AL11">SUM(AC12:AC15)</f>
        <v>0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90">
        <f t="shared" si="0"/>
        <v>0</v>
      </c>
    </row>
    <row r="12" spans="1:38" s="4" customFormat="1" ht="24.75" customHeight="1">
      <c r="A12" s="17"/>
      <c r="B12" s="38" t="s">
        <v>26</v>
      </c>
      <c r="C12" s="125">
        <v>385</v>
      </c>
      <c r="D12" s="125">
        <v>0</v>
      </c>
      <c r="E12" s="125">
        <v>73</v>
      </c>
      <c r="F12" s="61">
        <v>458</v>
      </c>
      <c r="G12" s="125">
        <v>487</v>
      </c>
      <c r="H12" s="45"/>
      <c r="I12" s="92">
        <v>1341.02</v>
      </c>
      <c r="J12" s="92">
        <v>0</v>
      </c>
      <c r="K12" s="95">
        <v>1124.8799999999999</v>
      </c>
      <c r="L12" s="95">
        <v>0</v>
      </c>
      <c r="M12" s="92">
        <v>216.14</v>
      </c>
      <c r="N12" s="75">
        <v>1341.02</v>
      </c>
      <c r="O12" s="92">
        <v>0</v>
      </c>
      <c r="P12" s="75">
        <v>357.58390066820004</v>
      </c>
      <c r="Q12" s="92">
        <v>357.58390066820004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>
        <v>0</v>
      </c>
      <c r="D13" s="125">
        <v>0</v>
      </c>
      <c r="E13" s="125">
        <v>0</v>
      </c>
      <c r="F13" s="62">
        <v>0</v>
      </c>
      <c r="G13" s="95">
        <v>0</v>
      </c>
      <c r="H13" s="126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6">
        <v>0</v>
      </c>
      <c r="O13" s="95">
        <v>0</v>
      </c>
      <c r="P13" s="76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>
        <v>0</v>
      </c>
      <c r="D14" s="125">
        <v>0</v>
      </c>
      <c r="E14" s="125">
        <v>0</v>
      </c>
      <c r="F14" s="62">
        <v>0</v>
      </c>
      <c r="G14" s="95">
        <v>0</v>
      </c>
      <c r="H14" s="126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6">
        <v>0</v>
      </c>
      <c r="O14" s="95">
        <v>0</v>
      </c>
      <c r="P14" s="76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39" t="s">
        <v>29</v>
      </c>
      <c r="C15" s="125">
        <v>0</v>
      </c>
      <c r="D15" s="125">
        <v>0</v>
      </c>
      <c r="E15" s="125">
        <v>0</v>
      </c>
      <c r="F15" s="63">
        <v>0</v>
      </c>
      <c r="G15" s="98">
        <v>0</v>
      </c>
      <c r="H15" s="47"/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77">
        <v>0</v>
      </c>
      <c r="O15" s="98">
        <v>0</v>
      </c>
      <c r="P15" s="77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5">
        <v>758</v>
      </c>
      <c r="D16" s="101">
        <v>316</v>
      </c>
      <c r="E16" s="101">
        <v>273</v>
      </c>
      <c r="F16" s="64">
        <v>1347</v>
      </c>
      <c r="G16" s="101">
        <v>2293</v>
      </c>
      <c r="H16" s="46"/>
      <c r="I16" s="101">
        <v>8046</v>
      </c>
      <c r="J16" s="101">
        <v>0</v>
      </c>
      <c r="K16" s="101">
        <v>714.7100000000002</v>
      </c>
      <c r="L16" s="101">
        <v>6927</v>
      </c>
      <c r="M16" s="101">
        <v>298.28000000000003</v>
      </c>
      <c r="N16" s="78">
        <v>7939.99</v>
      </c>
      <c r="O16" s="101">
        <v>0</v>
      </c>
      <c r="P16" s="78">
        <v>8813.179198896</v>
      </c>
      <c r="Q16" s="101">
        <v>8813.179198896</v>
      </c>
      <c r="R16" s="101">
        <v>0</v>
      </c>
      <c r="S16" s="101">
        <v>100</v>
      </c>
      <c r="T16" s="101">
        <v>0</v>
      </c>
      <c r="U16" s="101">
        <v>100</v>
      </c>
      <c r="V16" s="101">
        <v>0</v>
      </c>
      <c r="W16" s="101">
        <v>100</v>
      </c>
      <c r="X16" s="101">
        <v>0</v>
      </c>
      <c r="Y16" s="101">
        <v>100</v>
      </c>
      <c r="Z16" s="101">
        <v>677.9000000000001</v>
      </c>
      <c r="AA16" s="101">
        <v>677.9000000000001</v>
      </c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24">
        <v>1191</v>
      </c>
      <c r="D17" s="89">
        <v>309</v>
      </c>
      <c r="E17" s="89">
        <v>2935</v>
      </c>
      <c r="F17" s="65">
        <v>4435</v>
      </c>
      <c r="G17" s="89">
        <v>7189</v>
      </c>
      <c r="H17" s="49"/>
      <c r="I17" s="89">
        <v>65874.164427</v>
      </c>
      <c r="J17" s="89">
        <v>0</v>
      </c>
      <c r="K17" s="89">
        <v>24175.475050999994</v>
      </c>
      <c r="L17" s="89">
        <v>4304.042015999999</v>
      </c>
      <c r="M17" s="89">
        <v>27848.249999999996</v>
      </c>
      <c r="N17" s="74">
        <v>56327.76706699999</v>
      </c>
      <c r="O17" s="89">
        <v>0</v>
      </c>
      <c r="P17" s="74">
        <v>47849.45747955953</v>
      </c>
      <c r="Q17" s="89">
        <v>47849.45747955953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C17" s="88">
        <f aca="true" t="shared" si="1" ref="AC17:AL17">SUM(AC18:AC19)</f>
        <v>0</v>
      </c>
      <c r="AD17" s="89">
        <f t="shared" si="1"/>
        <v>0</v>
      </c>
      <c r="AE17" s="89">
        <f t="shared" si="1"/>
        <v>0</v>
      </c>
      <c r="AF17" s="89">
        <f t="shared" si="1"/>
        <v>0</v>
      </c>
      <c r="AG17" s="89">
        <f t="shared" si="1"/>
        <v>0</v>
      </c>
      <c r="AH17" s="89">
        <f t="shared" si="1"/>
        <v>0</v>
      </c>
      <c r="AI17" s="89">
        <f t="shared" si="1"/>
        <v>0</v>
      </c>
      <c r="AJ17" s="89">
        <f t="shared" si="1"/>
        <v>0</v>
      </c>
      <c r="AK17" s="89">
        <f t="shared" si="1"/>
        <v>0</v>
      </c>
      <c r="AL17" s="90">
        <f t="shared" si="1"/>
        <v>0</v>
      </c>
    </row>
    <row r="18" spans="1:38" ht="24.75" customHeight="1">
      <c r="A18" s="17"/>
      <c r="B18" s="6" t="s">
        <v>33</v>
      </c>
      <c r="C18" s="26">
        <v>1152</v>
      </c>
      <c r="D18" s="104">
        <v>0</v>
      </c>
      <c r="E18" s="104">
        <v>58</v>
      </c>
      <c r="F18" s="66">
        <v>1210</v>
      </c>
      <c r="G18" s="104">
        <v>2433</v>
      </c>
      <c r="H18" s="48"/>
      <c r="I18" s="104">
        <v>13278.912</v>
      </c>
      <c r="J18" s="95">
        <v>0</v>
      </c>
      <c r="K18" s="104">
        <v>12822.401999999998</v>
      </c>
      <c r="L18" s="104">
        <v>0</v>
      </c>
      <c r="M18" s="104">
        <v>170.37</v>
      </c>
      <c r="N18" s="79">
        <v>12992.771999999999</v>
      </c>
      <c r="O18" s="104">
        <v>0</v>
      </c>
      <c r="P18" s="79">
        <v>8905.974291859495</v>
      </c>
      <c r="Q18" s="104">
        <v>8905.974291859495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24.75" customHeight="1" thickBot="1">
      <c r="A19" s="20"/>
      <c r="B19" s="40" t="s">
        <v>34</v>
      </c>
      <c r="C19" s="27">
        <v>39</v>
      </c>
      <c r="D19" s="107">
        <v>309</v>
      </c>
      <c r="E19" s="107">
        <v>2877</v>
      </c>
      <c r="F19" s="67">
        <v>3225</v>
      </c>
      <c r="G19" s="107">
        <v>4756</v>
      </c>
      <c r="H19" s="47"/>
      <c r="I19" s="107">
        <v>52595.25242699999</v>
      </c>
      <c r="J19" s="95">
        <v>0</v>
      </c>
      <c r="K19" s="107">
        <v>11353.073050999998</v>
      </c>
      <c r="L19" s="107">
        <v>4304.042015999999</v>
      </c>
      <c r="M19" s="107">
        <v>27677.879999999997</v>
      </c>
      <c r="N19" s="80">
        <v>43334.995066999996</v>
      </c>
      <c r="O19" s="107">
        <v>0</v>
      </c>
      <c r="P19" s="80">
        <v>38943.48318770004</v>
      </c>
      <c r="Q19" s="107">
        <v>38943.48318770004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8">
        <v>1192</v>
      </c>
      <c r="D20" s="110">
        <v>1911</v>
      </c>
      <c r="E20" s="110">
        <v>438</v>
      </c>
      <c r="F20" s="68">
        <v>3541</v>
      </c>
      <c r="G20" s="110">
        <v>6958</v>
      </c>
      <c r="H20" s="46"/>
      <c r="I20" s="110">
        <v>1043663.3600000001</v>
      </c>
      <c r="J20" s="95">
        <v>0</v>
      </c>
      <c r="K20" s="110">
        <v>441544.86000000016</v>
      </c>
      <c r="L20" s="110">
        <v>375211.49000000005</v>
      </c>
      <c r="M20" s="110">
        <v>188591.74000000002</v>
      </c>
      <c r="N20" s="81">
        <v>1005348.0900000002</v>
      </c>
      <c r="O20" s="110">
        <v>0</v>
      </c>
      <c r="P20" s="81">
        <v>659227.4079978116</v>
      </c>
      <c r="Q20" s="110">
        <v>659227.4079978116</v>
      </c>
      <c r="R20" s="110">
        <v>421134.60999999987</v>
      </c>
      <c r="S20" s="110">
        <v>6890.799999999999</v>
      </c>
      <c r="T20" s="110">
        <v>28495.720000000012</v>
      </c>
      <c r="U20" s="110">
        <v>456521.1299999999</v>
      </c>
      <c r="V20" s="110">
        <v>421134.60999999987</v>
      </c>
      <c r="W20" s="110">
        <v>6890.799999999999</v>
      </c>
      <c r="X20" s="110">
        <v>28495.720000000012</v>
      </c>
      <c r="Y20" s="110">
        <v>456521.1299999999</v>
      </c>
      <c r="Z20" s="110">
        <v>717408.3899999892</v>
      </c>
      <c r="AA20" s="110">
        <v>717408.3899999892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24">
        <v>52</v>
      </c>
      <c r="D21" s="89">
        <v>639</v>
      </c>
      <c r="E21" s="89">
        <v>4152</v>
      </c>
      <c r="F21" s="65">
        <v>4843</v>
      </c>
      <c r="G21" s="89">
        <v>6356</v>
      </c>
      <c r="H21" s="89">
        <v>4843</v>
      </c>
      <c r="I21" s="89">
        <v>4461170.234331001</v>
      </c>
      <c r="J21" s="89">
        <v>0</v>
      </c>
      <c r="K21" s="89">
        <v>11306.332225999999</v>
      </c>
      <c r="L21" s="89">
        <v>88178.52797399998</v>
      </c>
      <c r="M21" s="89">
        <v>4131198.6900000004</v>
      </c>
      <c r="N21" s="74">
        <v>4230683.5502</v>
      </c>
      <c r="O21" s="89">
        <v>0</v>
      </c>
      <c r="P21" s="74">
        <v>1586868.4061092567</v>
      </c>
      <c r="Q21" s="89">
        <v>1586868.4061092567</v>
      </c>
      <c r="R21" s="89">
        <v>34170.06</v>
      </c>
      <c r="S21" s="89">
        <v>613600.5599999997</v>
      </c>
      <c r="T21" s="89">
        <v>1165268.49</v>
      </c>
      <c r="U21" s="89">
        <v>1813039.1099999996</v>
      </c>
      <c r="V21" s="89">
        <v>34170.06</v>
      </c>
      <c r="W21" s="89">
        <v>613600.5599999997</v>
      </c>
      <c r="X21" s="89">
        <v>1165268.49</v>
      </c>
      <c r="Y21" s="89">
        <v>1813039.1099999996</v>
      </c>
      <c r="Z21" s="89">
        <v>2052860.6205555657</v>
      </c>
      <c r="AA21" s="89">
        <v>2052860.6205555657</v>
      </c>
      <c r="AC21" s="88">
        <f aca="true" t="shared" si="2" ref="AC21:AL21">SUM(AC22:AC23)</f>
        <v>0</v>
      </c>
      <c r="AD21" s="89">
        <f t="shared" si="2"/>
        <v>0</v>
      </c>
      <c r="AE21" s="89">
        <f t="shared" si="2"/>
        <v>0</v>
      </c>
      <c r="AF21" s="89">
        <f t="shared" si="2"/>
        <v>0</v>
      </c>
      <c r="AG21" s="89">
        <f t="shared" si="2"/>
        <v>0</v>
      </c>
      <c r="AH21" s="89">
        <f t="shared" si="2"/>
        <v>0</v>
      </c>
      <c r="AI21" s="89">
        <f t="shared" si="2"/>
        <v>0</v>
      </c>
      <c r="AJ21" s="89">
        <f t="shared" si="2"/>
        <v>0</v>
      </c>
      <c r="AK21" s="89">
        <f t="shared" si="2"/>
        <v>0</v>
      </c>
      <c r="AL21" s="90">
        <f t="shared" si="2"/>
        <v>0</v>
      </c>
    </row>
    <row r="22" spans="1:38" ht="24.75" customHeight="1">
      <c r="A22" s="21"/>
      <c r="B22" s="6" t="s">
        <v>38</v>
      </c>
      <c r="C22" s="124">
        <v>52</v>
      </c>
      <c r="D22" s="92">
        <v>639</v>
      </c>
      <c r="E22" s="92">
        <v>4152</v>
      </c>
      <c r="F22" s="61">
        <v>4843</v>
      </c>
      <c r="G22" s="92">
        <v>6356</v>
      </c>
      <c r="H22" s="92">
        <v>4843</v>
      </c>
      <c r="I22" s="92">
        <v>4461170.234331001</v>
      </c>
      <c r="J22" s="95">
        <v>0</v>
      </c>
      <c r="K22" s="92">
        <v>11306.332225999999</v>
      </c>
      <c r="L22" s="92">
        <v>88178.52797399998</v>
      </c>
      <c r="M22" s="92">
        <v>4131198.6900000004</v>
      </c>
      <c r="N22" s="75">
        <v>4230683.5502</v>
      </c>
      <c r="O22" s="92">
        <v>0</v>
      </c>
      <c r="P22" s="75">
        <v>1586868.4061092567</v>
      </c>
      <c r="Q22" s="92">
        <v>1586868.4061092567</v>
      </c>
      <c r="R22" s="92">
        <v>34170.06</v>
      </c>
      <c r="S22" s="92">
        <v>613600.5599999997</v>
      </c>
      <c r="T22" s="92">
        <v>1165268.49</v>
      </c>
      <c r="U22" s="92">
        <v>1813039.1099999996</v>
      </c>
      <c r="V22" s="92">
        <v>34170.06</v>
      </c>
      <c r="W22" s="92">
        <v>613600.5599999997</v>
      </c>
      <c r="X22" s="92">
        <v>1165268.49</v>
      </c>
      <c r="Y22" s="92">
        <v>1813039.1099999996</v>
      </c>
      <c r="Z22" s="92">
        <v>2052860.6205555657</v>
      </c>
      <c r="AA22" s="92">
        <v>2052860.6205555657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24.75" customHeight="1" thickBot="1">
      <c r="A23" s="19"/>
      <c r="B23" s="41" t="s">
        <v>39</v>
      </c>
      <c r="C23" s="29">
        <v>0</v>
      </c>
      <c r="D23" s="134">
        <v>0</v>
      </c>
      <c r="E23" s="134">
        <v>0</v>
      </c>
      <c r="F23" s="58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55">
        <v>0</v>
      </c>
      <c r="O23" s="134">
        <v>0</v>
      </c>
      <c r="P23" s="55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30">
        <v>2154</v>
      </c>
      <c r="D24" s="113">
        <v>111701</v>
      </c>
      <c r="E24" s="113">
        <v>4186</v>
      </c>
      <c r="F24" s="69">
        <v>118041</v>
      </c>
      <c r="G24" s="113">
        <v>47520</v>
      </c>
      <c r="H24" s="113">
        <v>118041</v>
      </c>
      <c r="I24" s="113">
        <v>588455.7362382225</v>
      </c>
      <c r="J24" s="113">
        <v>0</v>
      </c>
      <c r="K24" s="113">
        <v>21368.80600933335</v>
      </c>
      <c r="L24" s="113">
        <v>329147.4173488891</v>
      </c>
      <c r="M24" s="113">
        <v>194472.86</v>
      </c>
      <c r="N24" s="15">
        <v>544989.0833582225</v>
      </c>
      <c r="O24" s="113">
        <v>0</v>
      </c>
      <c r="P24" s="15">
        <v>527472.3121433241</v>
      </c>
      <c r="Q24" s="113">
        <v>527472.3121433241</v>
      </c>
      <c r="R24" s="113">
        <v>9552.166666666668</v>
      </c>
      <c r="S24" s="113">
        <v>129270.6727777778</v>
      </c>
      <c r="T24" s="113">
        <v>181960.90000000002</v>
      </c>
      <c r="U24" s="113">
        <v>320783.7394444445</v>
      </c>
      <c r="V24" s="113">
        <v>9552.166666666668</v>
      </c>
      <c r="W24" s="113">
        <v>129270.6727777778</v>
      </c>
      <c r="X24" s="113">
        <v>181960.90000000002</v>
      </c>
      <c r="Y24" s="113">
        <v>320783.7394444445</v>
      </c>
      <c r="Z24" s="113">
        <v>369062.7338888889</v>
      </c>
      <c r="AA24" s="113">
        <v>369062.7338888889</v>
      </c>
      <c r="AC24" s="112">
        <f aca="true" t="shared" si="3" ref="AC24:AL24">SUM(AC25:AC27)</f>
        <v>0</v>
      </c>
      <c r="AD24" s="113">
        <f t="shared" si="3"/>
        <v>0</v>
      </c>
      <c r="AE24" s="113">
        <f t="shared" si="3"/>
        <v>0</v>
      </c>
      <c r="AF24" s="113">
        <f t="shared" si="3"/>
        <v>0</v>
      </c>
      <c r="AG24" s="113">
        <f t="shared" si="3"/>
        <v>0</v>
      </c>
      <c r="AH24" s="113">
        <f t="shared" si="3"/>
        <v>0</v>
      </c>
      <c r="AI24" s="113">
        <f t="shared" si="3"/>
        <v>0</v>
      </c>
      <c r="AJ24" s="113">
        <f t="shared" si="3"/>
        <v>0</v>
      </c>
      <c r="AK24" s="113">
        <f t="shared" si="3"/>
        <v>0</v>
      </c>
      <c r="AL24" s="114">
        <f t="shared" si="3"/>
        <v>0</v>
      </c>
    </row>
    <row r="25" spans="1:38" ht="24.75" customHeight="1">
      <c r="A25" s="17"/>
      <c r="B25" s="6" t="s">
        <v>42</v>
      </c>
      <c r="C25" s="124">
        <v>2126</v>
      </c>
      <c r="D25" s="92">
        <v>111283</v>
      </c>
      <c r="E25" s="92">
        <v>0</v>
      </c>
      <c r="F25" s="61">
        <v>113409</v>
      </c>
      <c r="G25" s="92">
        <v>40333</v>
      </c>
      <c r="H25" s="92">
        <v>113409</v>
      </c>
      <c r="I25" s="92">
        <v>327345.7222222225</v>
      </c>
      <c r="J25" s="95">
        <v>0</v>
      </c>
      <c r="K25" s="92">
        <v>20457.33333333335</v>
      </c>
      <c r="L25" s="92">
        <v>306888.3888888891</v>
      </c>
      <c r="M25" s="92">
        <v>0</v>
      </c>
      <c r="N25" s="75">
        <v>327345.7222222225</v>
      </c>
      <c r="O25" s="92">
        <v>0</v>
      </c>
      <c r="P25" s="75">
        <v>312783.845006586</v>
      </c>
      <c r="Q25" s="92">
        <v>312783.845006586</v>
      </c>
      <c r="R25" s="92">
        <v>2122.1666666666683</v>
      </c>
      <c r="S25" s="92">
        <v>36718.562777777806</v>
      </c>
      <c r="T25" s="92">
        <v>0</v>
      </c>
      <c r="U25" s="92">
        <v>38840.72944444448</v>
      </c>
      <c r="V25" s="92">
        <v>2122.1666666666683</v>
      </c>
      <c r="W25" s="92">
        <v>36718.562777777806</v>
      </c>
      <c r="X25" s="92">
        <v>0</v>
      </c>
      <c r="Y25" s="92">
        <v>38840.72944444448</v>
      </c>
      <c r="Z25" s="92">
        <v>40772.67388888892</v>
      </c>
      <c r="AA25" s="92">
        <v>40772.67388888892</v>
      </c>
      <c r="AC25" s="91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3">
        <v>0</v>
      </c>
    </row>
    <row r="26" spans="1:38" ht="24.75" customHeight="1">
      <c r="A26" s="18"/>
      <c r="B26" s="7" t="s">
        <v>3</v>
      </c>
      <c r="C26" s="31">
        <v>28</v>
      </c>
      <c r="D26" s="128">
        <v>418</v>
      </c>
      <c r="E26" s="128">
        <v>4186</v>
      </c>
      <c r="F26" s="59">
        <v>4632</v>
      </c>
      <c r="G26" s="128">
        <v>7187</v>
      </c>
      <c r="H26" s="128">
        <v>4632</v>
      </c>
      <c r="I26" s="128">
        <v>261110.014016</v>
      </c>
      <c r="J26" s="95">
        <v>0</v>
      </c>
      <c r="K26" s="128">
        <v>911.4726760000001</v>
      </c>
      <c r="L26" s="128">
        <v>22259.02846</v>
      </c>
      <c r="M26" s="128">
        <v>194472.86</v>
      </c>
      <c r="N26" s="56">
        <v>217643.361136</v>
      </c>
      <c r="O26" s="128">
        <v>0</v>
      </c>
      <c r="P26" s="56">
        <v>214688.4671367381</v>
      </c>
      <c r="Q26" s="128">
        <v>214688.4671367381</v>
      </c>
      <c r="R26" s="128">
        <v>7430</v>
      </c>
      <c r="S26" s="128">
        <v>92552.11</v>
      </c>
      <c r="T26" s="128">
        <v>181960.90000000002</v>
      </c>
      <c r="U26" s="128">
        <v>281943.01</v>
      </c>
      <c r="V26" s="128">
        <v>7430</v>
      </c>
      <c r="W26" s="128">
        <v>92552.11</v>
      </c>
      <c r="X26" s="128">
        <v>181960.90000000002</v>
      </c>
      <c r="Y26" s="128">
        <v>281943.01</v>
      </c>
      <c r="Z26" s="128">
        <v>328290.06</v>
      </c>
      <c r="AA26" s="128">
        <v>328290.06</v>
      </c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24.75" customHeight="1" thickBot="1">
      <c r="A27" s="20"/>
      <c r="B27" s="41" t="s">
        <v>43</v>
      </c>
      <c r="C27" s="32">
        <v>0</v>
      </c>
      <c r="D27" s="118">
        <v>0</v>
      </c>
      <c r="E27" s="118">
        <v>0</v>
      </c>
      <c r="F27" s="70">
        <v>0</v>
      </c>
      <c r="G27" s="118">
        <v>0</v>
      </c>
      <c r="H27" s="47"/>
      <c r="I27" s="118">
        <v>0</v>
      </c>
      <c r="J27" s="95">
        <v>0</v>
      </c>
      <c r="K27" s="118">
        <v>0</v>
      </c>
      <c r="L27" s="118">
        <v>0</v>
      </c>
      <c r="M27" s="118">
        <v>0</v>
      </c>
      <c r="N27" s="82">
        <v>0</v>
      </c>
      <c r="O27" s="118">
        <v>0</v>
      </c>
      <c r="P27" s="82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8">
        <v>0</v>
      </c>
      <c r="D28" s="110">
        <v>0</v>
      </c>
      <c r="E28" s="110">
        <v>0</v>
      </c>
      <c r="F28" s="68">
        <v>0</v>
      </c>
      <c r="G28" s="110">
        <v>0</v>
      </c>
      <c r="H28" s="50"/>
      <c r="I28" s="110">
        <v>0</v>
      </c>
      <c r="J28" s="95">
        <v>0</v>
      </c>
      <c r="K28" s="110">
        <v>0</v>
      </c>
      <c r="L28" s="110">
        <v>0</v>
      </c>
      <c r="M28" s="110">
        <v>0</v>
      </c>
      <c r="N28" s="81">
        <v>0</v>
      </c>
      <c r="O28" s="110">
        <v>0</v>
      </c>
      <c r="P28" s="81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2" t="s">
        <v>12</v>
      </c>
      <c r="C29" s="33">
        <v>0</v>
      </c>
      <c r="D29" s="14">
        <v>0</v>
      </c>
      <c r="E29" s="14">
        <v>0</v>
      </c>
      <c r="F29" s="71">
        <v>0</v>
      </c>
      <c r="G29" s="14">
        <v>0</v>
      </c>
      <c r="H29" s="51">
        <v>0</v>
      </c>
      <c r="I29" s="14">
        <v>0</v>
      </c>
      <c r="J29" s="95">
        <v>0</v>
      </c>
      <c r="K29" s="14">
        <v>0</v>
      </c>
      <c r="L29" s="14">
        <v>0</v>
      </c>
      <c r="M29" s="14">
        <v>0</v>
      </c>
      <c r="N29" s="83">
        <v>0</v>
      </c>
      <c r="O29" s="14">
        <v>0</v>
      </c>
      <c r="P29" s="83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0">
        <v>0</v>
      </c>
      <c r="D30" s="113">
        <v>0</v>
      </c>
      <c r="E30" s="113">
        <v>0</v>
      </c>
      <c r="F30" s="69">
        <v>0</v>
      </c>
      <c r="G30" s="113">
        <v>0</v>
      </c>
      <c r="H30" s="46"/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5">
        <v>0</v>
      </c>
      <c r="O30" s="113">
        <v>0</v>
      </c>
      <c r="P30" s="15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C30" s="112">
        <f aca="true" t="shared" si="4" ref="AC30:AL30">SUM(AC31:AC32)</f>
        <v>0</v>
      </c>
      <c r="AD30" s="113">
        <f t="shared" si="4"/>
        <v>0</v>
      </c>
      <c r="AE30" s="113">
        <f t="shared" si="4"/>
        <v>0</v>
      </c>
      <c r="AF30" s="113">
        <f t="shared" si="4"/>
        <v>0</v>
      </c>
      <c r="AG30" s="113">
        <f t="shared" si="4"/>
        <v>0</v>
      </c>
      <c r="AH30" s="113">
        <f t="shared" si="4"/>
        <v>0</v>
      </c>
      <c r="AI30" s="113">
        <f t="shared" si="4"/>
        <v>0</v>
      </c>
      <c r="AJ30" s="113">
        <f t="shared" si="4"/>
        <v>0</v>
      </c>
      <c r="AK30" s="113">
        <f t="shared" si="4"/>
        <v>0</v>
      </c>
      <c r="AL30" s="114">
        <f t="shared" si="4"/>
        <v>0</v>
      </c>
    </row>
    <row r="31" spans="1:38" ht="30">
      <c r="A31" s="21"/>
      <c r="B31" s="6" t="s">
        <v>48</v>
      </c>
      <c r="C31" s="34">
        <v>0</v>
      </c>
      <c r="D31" s="131">
        <v>0</v>
      </c>
      <c r="E31" s="131">
        <v>0</v>
      </c>
      <c r="F31" s="60">
        <v>0</v>
      </c>
      <c r="G31" s="131">
        <v>0</v>
      </c>
      <c r="H31" s="45"/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57">
        <v>0</v>
      </c>
      <c r="O31" s="131">
        <v>0</v>
      </c>
      <c r="P31" s="57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5.75" thickBot="1">
      <c r="A32" s="19"/>
      <c r="B32" s="41" t="s">
        <v>49</v>
      </c>
      <c r="C32" s="29">
        <v>0</v>
      </c>
      <c r="D32" s="134">
        <v>0</v>
      </c>
      <c r="E32" s="134">
        <v>0</v>
      </c>
      <c r="F32" s="58">
        <v>0</v>
      </c>
      <c r="G32" s="134">
        <v>0</v>
      </c>
      <c r="H32" s="126"/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55">
        <v>0</v>
      </c>
      <c r="O32" s="134">
        <v>0</v>
      </c>
      <c r="P32" s="55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6.25" thickBot="1">
      <c r="A33" s="13" t="s">
        <v>50</v>
      </c>
      <c r="B33" s="3" t="s">
        <v>13</v>
      </c>
      <c r="C33" s="28">
        <v>0</v>
      </c>
      <c r="D33" s="110">
        <v>0</v>
      </c>
      <c r="E33" s="110">
        <v>0</v>
      </c>
      <c r="F33" s="68">
        <v>0</v>
      </c>
      <c r="G33" s="110">
        <v>0</v>
      </c>
      <c r="H33" s="110">
        <v>0</v>
      </c>
      <c r="I33" s="110">
        <v>0</v>
      </c>
      <c r="J33" s="95">
        <v>0</v>
      </c>
      <c r="K33" s="110">
        <v>0</v>
      </c>
      <c r="L33" s="110">
        <v>0</v>
      </c>
      <c r="M33" s="110">
        <v>0</v>
      </c>
      <c r="N33" s="81">
        <v>0</v>
      </c>
      <c r="O33" s="110">
        <v>0</v>
      </c>
      <c r="P33" s="81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9" thickBot="1">
      <c r="A34" s="13" t="s">
        <v>51</v>
      </c>
      <c r="B34" s="3" t="s">
        <v>14</v>
      </c>
      <c r="C34" s="30">
        <v>0</v>
      </c>
      <c r="D34" s="113">
        <v>0</v>
      </c>
      <c r="E34" s="113">
        <v>0</v>
      </c>
      <c r="F34" s="69">
        <v>0</v>
      </c>
      <c r="G34" s="113">
        <v>0</v>
      </c>
      <c r="H34" s="47"/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5">
        <v>0</v>
      </c>
      <c r="O34" s="113">
        <v>0</v>
      </c>
      <c r="P34" s="15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C34" s="112">
        <f aca="true" t="shared" si="5" ref="AC34:AL34">SUM(AC35:AC36)</f>
        <v>0</v>
      </c>
      <c r="AD34" s="113">
        <f t="shared" si="5"/>
        <v>0</v>
      </c>
      <c r="AE34" s="113">
        <f t="shared" si="5"/>
        <v>0</v>
      </c>
      <c r="AF34" s="113">
        <f t="shared" si="5"/>
        <v>0</v>
      </c>
      <c r="AG34" s="113">
        <f t="shared" si="5"/>
        <v>0</v>
      </c>
      <c r="AH34" s="113">
        <f t="shared" si="5"/>
        <v>0</v>
      </c>
      <c r="AI34" s="113">
        <f t="shared" si="5"/>
        <v>0</v>
      </c>
      <c r="AJ34" s="113">
        <f t="shared" si="5"/>
        <v>0</v>
      </c>
      <c r="AK34" s="113">
        <f t="shared" si="5"/>
        <v>0</v>
      </c>
      <c r="AL34" s="114">
        <f t="shared" si="5"/>
        <v>0</v>
      </c>
    </row>
    <row r="35" spans="1:38" ht="30">
      <c r="A35" s="21"/>
      <c r="B35" s="8" t="s">
        <v>52</v>
      </c>
      <c r="C35" s="26">
        <v>0</v>
      </c>
      <c r="D35" s="104">
        <v>0</v>
      </c>
      <c r="E35" s="104">
        <v>0</v>
      </c>
      <c r="F35" s="66">
        <v>0</v>
      </c>
      <c r="G35" s="104">
        <v>0</v>
      </c>
      <c r="H35" s="48"/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79">
        <v>0</v>
      </c>
      <c r="O35" s="104">
        <v>0</v>
      </c>
      <c r="P35" s="79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5.75" thickBot="1">
      <c r="A36" s="19"/>
      <c r="B36" s="41" t="s">
        <v>53</v>
      </c>
      <c r="C36" s="29">
        <v>0</v>
      </c>
      <c r="D36" s="134">
        <v>0</v>
      </c>
      <c r="E36" s="134">
        <v>0</v>
      </c>
      <c r="F36" s="58">
        <v>0</v>
      </c>
      <c r="G36" s="134">
        <v>0</v>
      </c>
      <c r="H36" s="52"/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55">
        <v>0</v>
      </c>
      <c r="O36" s="134">
        <v>0</v>
      </c>
      <c r="P36" s="55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.75" thickBot="1">
      <c r="A37" s="13" t="s">
        <v>54</v>
      </c>
      <c r="B37" s="3" t="s">
        <v>5</v>
      </c>
      <c r="C37" s="35">
        <v>63</v>
      </c>
      <c r="D37" s="116">
        <v>0</v>
      </c>
      <c r="E37" s="116">
        <v>0</v>
      </c>
      <c r="F37" s="72">
        <v>63</v>
      </c>
      <c r="G37" s="116">
        <v>3</v>
      </c>
      <c r="H37" s="49"/>
      <c r="I37" s="116">
        <v>5239.166638</v>
      </c>
      <c r="J37" s="116">
        <v>0</v>
      </c>
      <c r="K37" s="116">
        <v>5239.166638</v>
      </c>
      <c r="L37" s="116">
        <v>0</v>
      </c>
      <c r="M37" s="116">
        <v>0</v>
      </c>
      <c r="N37" s="84">
        <v>5239.166638</v>
      </c>
      <c r="O37" s="116">
        <v>0</v>
      </c>
      <c r="P37" s="84">
        <v>5292.2233541585</v>
      </c>
      <c r="Q37" s="116">
        <v>5292.2233541585</v>
      </c>
      <c r="R37" s="116">
        <v>0</v>
      </c>
      <c r="S37" s="116">
        <v>1300</v>
      </c>
      <c r="T37" s="116">
        <v>0</v>
      </c>
      <c r="U37" s="116">
        <v>1300</v>
      </c>
      <c r="V37" s="116">
        <v>0</v>
      </c>
      <c r="W37" s="116">
        <v>1300</v>
      </c>
      <c r="X37" s="116">
        <v>0</v>
      </c>
      <c r="Y37" s="116">
        <v>1300</v>
      </c>
      <c r="Z37" s="116">
        <v>0</v>
      </c>
      <c r="AA37" s="116">
        <v>0</v>
      </c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6.25" thickBot="1">
      <c r="A38" s="13" t="s">
        <v>55</v>
      </c>
      <c r="B38" s="3" t="s">
        <v>56</v>
      </c>
      <c r="C38" s="28">
        <v>2</v>
      </c>
      <c r="D38" s="110">
        <v>16</v>
      </c>
      <c r="E38" s="110">
        <v>1</v>
      </c>
      <c r="F38" s="68">
        <v>19</v>
      </c>
      <c r="G38" s="110">
        <v>60</v>
      </c>
      <c r="H38" s="50"/>
      <c r="I38" s="110">
        <v>7813.8175</v>
      </c>
      <c r="J38" s="110">
        <v>0</v>
      </c>
      <c r="K38" s="110">
        <v>300</v>
      </c>
      <c r="L38" s="110">
        <v>2199.4375</v>
      </c>
      <c r="M38" s="110">
        <v>4804.8</v>
      </c>
      <c r="N38" s="81">
        <v>7304.2375</v>
      </c>
      <c r="O38" s="110">
        <v>0</v>
      </c>
      <c r="P38" s="81">
        <v>14433.9248335897</v>
      </c>
      <c r="Q38" s="110">
        <v>14371.4590801897</v>
      </c>
      <c r="R38" s="110">
        <v>0</v>
      </c>
      <c r="S38" s="110">
        <v>61952.96</v>
      </c>
      <c r="T38" s="110">
        <v>0</v>
      </c>
      <c r="U38" s="110">
        <v>61952.96</v>
      </c>
      <c r="V38" s="110">
        <v>0</v>
      </c>
      <c r="W38" s="110">
        <v>61952.96</v>
      </c>
      <c r="X38" s="110">
        <v>0</v>
      </c>
      <c r="Y38" s="110">
        <v>61952.96</v>
      </c>
      <c r="Z38" s="110">
        <v>7763.879999999976</v>
      </c>
      <c r="AA38" s="110">
        <v>7763.879999999976</v>
      </c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.75" thickBot="1">
      <c r="A39" s="13" t="s">
        <v>57</v>
      </c>
      <c r="B39" s="3" t="s">
        <v>6</v>
      </c>
      <c r="C39" s="28">
        <v>135</v>
      </c>
      <c r="D39" s="110">
        <v>0</v>
      </c>
      <c r="E39" s="110">
        <v>0</v>
      </c>
      <c r="F39" s="68">
        <v>135</v>
      </c>
      <c r="G39" s="110">
        <v>137</v>
      </c>
      <c r="H39" s="50"/>
      <c r="I39" s="110">
        <v>49200</v>
      </c>
      <c r="J39" s="110">
        <v>0</v>
      </c>
      <c r="K39" s="110">
        <v>49200</v>
      </c>
      <c r="L39" s="110">
        <v>0</v>
      </c>
      <c r="M39" s="110">
        <v>0</v>
      </c>
      <c r="N39" s="81">
        <v>49200</v>
      </c>
      <c r="O39" s="110">
        <v>0</v>
      </c>
      <c r="P39" s="81">
        <v>609.7194586480036</v>
      </c>
      <c r="Q39" s="110">
        <v>609.7194586480036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.75" thickBot="1">
      <c r="A40" s="13" t="s">
        <v>58</v>
      </c>
      <c r="B40" s="3" t="s">
        <v>7</v>
      </c>
      <c r="C40" s="24">
        <v>276</v>
      </c>
      <c r="D40" s="89">
        <v>53</v>
      </c>
      <c r="E40" s="89">
        <v>0</v>
      </c>
      <c r="F40" s="65">
        <v>329</v>
      </c>
      <c r="G40" s="89">
        <v>262</v>
      </c>
      <c r="H40" s="50"/>
      <c r="I40" s="89">
        <v>116977.73</v>
      </c>
      <c r="J40" s="89">
        <v>0</v>
      </c>
      <c r="K40" s="89">
        <v>97319.73</v>
      </c>
      <c r="L40" s="89">
        <v>19658</v>
      </c>
      <c r="M40" s="89">
        <v>0</v>
      </c>
      <c r="N40" s="74">
        <v>116977.73</v>
      </c>
      <c r="O40" s="89">
        <v>0</v>
      </c>
      <c r="P40" s="74">
        <v>94382.5625076346</v>
      </c>
      <c r="Q40" s="89">
        <v>94382.5625076346</v>
      </c>
      <c r="R40" s="89">
        <v>2250</v>
      </c>
      <c r="S40" s="89">
        <v>1768</v>
      </c>
      <c r="T40" s="89">
        <v>0</v>
      </c>
      <c r="U40" s="89">
        <v>4018</v>
      </c>
      <c r="V40" s="89">
        <v>2250</v>
      </c>
      <c r="W40" s="89">
        <v>1768</v>
      </c>
      <c r="X40" s="89">
        <v>0</v>
      </c>
      <c r="Y40" s="89">
        <v>4018</v>
      </c>
      <c r="Z40" s="89">
        <v>27767</v>
      </c>
      <c r="AA40" s="89">
        <v>27767</v>
      </c>
      <c r="AC40" s="88">
        <f aca="true" t="shared" si="6" ref="AC40:AL40">SUM(AC41:AC43)</f>
        <v>0</v>
      </c>
      <c r="AD40" s="89">
        <f t="shared" si="6"/>
        <v>0</v>
      </c>
      <c r="AE40" s="89">
        <f t="shared" si="6"/>
        <v>0</v>
      </c>
      <c r="AF40" s="89">
        <f t="shared" si="6"/>
        <v>0</v>
      </c>
      <c r="AG40" s="89">
        <f t="shared" si="6"/>
        <v>0</v>
      </c>
      <c r="AH40" s="89">
        <f t="shared" si="6"/>
        <v>0</v>
      </c>
      <c r="AI40" s="89">
        <f t="shared" si="6"/>
        <v>0</v>
      </c>
      <c r="AJ40" s="89">
        <f t="shared" si="6"/>
        <v>0</v>
      </c>
      <c r="AK40" s="89">
        <f t="shared" si="6"/>
        <v>0</v>
      </c>
      <c r="AL40" s="90">
        <f t="shared" si="6"/>
        <v>0</v>
      </c>
    </row>
    <row r="41" spans="1:38" ht="45">
      <c r="A41" s="17"/>
      <c r="B41" s="9" t="s">
        <v>59</v>
      </c>
      <c r="C41" s="36">
        <v>0</v>
      </c>
      <c r="D41" s="121">
        <v>0</v>
      </c>
      <c r="E41" s="121">
        <v>0</v>
      </c>
      <c r="F41" s="73">
        <v>0</v>
      </c>
      <c r="G41" s="121">
        <v>0</v>
      </c>
      <c r="H41" s="48"/>
      <c r="I41" s="121">
        <v>0</v>
      </c>
      <c r="J41" s="95">
        <v>0</v>
      </c>
      <c r="K41" s="121">
        <v>0</v>
      </c>
      <c r="L41" s="121">
        <v>0</v>
      </c>
      <c r="M41" s="121">
        <v>0</v>
      </c>
      <c r="N41" s="85">
        <v>0</v>
      </c>
      <c r="O41" s="121">
        <v>0</v>
      </c>
      <c r="P41" s="85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30">
      <c r="A42" s="18"/>
      <c r="B42" s="7" t="s">
        <v>60</v>
      </c>
      <c r="C42" s="31">
        <v>271</v>
      </c>
      <c r="D42" s="128">
        <v>53</v>
      </c>
      <c r="E42" s="128">
        <v>0</v>
      </c>
      <c r="F42" s="59">
        <v>324</v>
      </c>
      <c r="G42" s="128">
        <v>255</v>
      </c>
      <c r="H42" s="126"/>
      <c r="I42" s="128">
        <v>92416.5</v>
      </c>
      <c r="J42" s="95">
        <v>0</v>
      </c>
      <c r="K42" s="128">
        <v>72758.5</v>
      </c>
      <c r="L42" s="128">
        <v>19658</v>
      </c>
      <c r="M42" s="128">
        <v>0</v>
      </c>
      <c r="N42" s="56">
        <v>92416.5</v>
      </c>
      <c r="O42" s="128">
        <v>0</v>
      </c>
      <c r="P42" s="56">
        <v>67868.2736571488</v>
      </c>
      <c r="Q42" s="128">
        <v>67868.2736571488</v>
      </c>
      <c r="R42" s="128">
        <v>2250</v>
      </c>
      <c r="S42" s="128">
        <v>1768</v>
      </c>
      <c r="T42" s="128">
        <v>0</v>
      </c>
      <c r="U42" s="128">
        <v>4018</v>
      </c>
      <c r="V42" s="128">
        <v>2250</v>
      </c>
      <c r="W42" s="128">
        <v>1768</v>
      </c>
      <c r="X42" s="128">
        <v>0</v>
      </c>
      <c r="Y42" s="128">
        <v>4018</v>
      </c>
      <c r="Z42" s="128">
        <v>27767</v>
      </c>
      <c r="AA42" s="128">
        <v>27767</v>
      </c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.75" thickBot="1">
      <c r="A43" s="19"/>
      <c r="B43" s="43" t="s">
        <v>61</v>
      </c>
      <c r="C43" s="32">
        <v>5</v>
      </c>
      <c r="D43" s="118">
        <v>0</v>
      </c>
      <c r="E43" s="118">
        <v>0</v>
      </c>
      <c r="F43" s="70">
        <v>5</v>
      </c>
      <c r="G43" s="118">
        <v>7</v>
      </c>
      <c r="H43" s="47"/>
      <c r="I43" s="118">
        <v>24561.23</v>
      </c>
      <c r="J43" s="95">
        <v>0</v>
      </c>
      <c r="K43" s="118">
        <v>24561.23</v>
      </c>
      <c r="L43" s="118">
        <v>0</v>
      </c>
      <c r="M43" s="118">
        <v>0</v>
      </c>
      <c r="N43" s="82">
        <v>24561.23</v>
      </c>
      <c r="O43" s="118">
        <v>0</v>
      </c>
      <c r="P43" s="82">
        <v>26514.288850485795</v>
      </c>
      <c r="Q43" s="118">
        <v>26514.288850485795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.75" thickBot="1">
      <c r="A44" s="13" t="s">
        <v>62</v>
      </c>
      <c r="B44" s="3" t="s">
        <v>8</v>
      </c>
      <c r="C44" s="28">
        <v>0</v>
      </c>
      <c r="D44" s="110">
        <v>0</v>
      </c>
      <c r="E44" s="110">
        <v>0</v>
      </c>
      <c r="F44" s="68">
        <v>0</v>
      </c>
      <c r="G44" s="110">
        <v>0</v>
      </c>
      <c r="H44" s="50"/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81">
        <v>0</v>
      </c>
      <c r="O44" s="110">
        <v>0</v>
      </c>
      <c r="P44" s="81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9" thickBot="1">
      <c r="A45" s="13" t="s">
        <v>63</v>
      </c>
      <c r="B45" s="3" t="s">
        <v>64</v>
      </c>
      <c r="C45" s="30">
        <v>5</v>
      </c>
      <c r="D45" s="113">
        <v>22</v>
      </c>
      <c r="E45" s="113">
        <v>1</v>
      </c>
      <c r="F45" s="69">
        <v>28</v>
      </c>
      <c r="G45" s="113">
        <v>113</v>
      </c>
      <c r="H45" s="50"/>
      <c r="I45" s="113">
        <v>20549.96</v>
      </c>
      <c r="J45" s="113">
        <v>0</v>
      </c>
      <c r="K45" s="113">
        <v>3134.0125319999997</v>
      </c>
      <c r="L45" s="113">
        <v>1253.97</v>
      </c>
      <c r="M45" s="113">
        <v>13950</v>
      </c>
      <c r="N45" s="15">
        <v>18337.982532</v>
      </c>
      <c r="O45" s="113">
        <v>0</v>
      </c>
      <c r="P45" s="15">
        <v>17868.1049923721</v>
      </c>
      <c r="Q45" s="113">
        <v>16296.2310467721</v>
      </c>
      <c r="R45" s="113">
        <v>0</v>
      </c>
      <c r="S45" s="113">
        <v>1870</v>
      </c>
      <c r="T45" s="113">
        <v>0</v>
      </c>
      <c r="U45" s="113">
        <v>1870</v>
      </c>
      <c r="V45" s="113">
        <v>0</v>
      </c>
      <c r="W45" s="113">
        <v>1870</v>
      </c>
      <c r="X45" s="113">
        <v>0</v>
      </c>
      <c r="Y45" s="113">
        <v>1870</v>
      </c>
      <c r="Z45" s="113">
        <v>5154.95</v>
      </c>
      <c r="AA45" s="113">
        <v>5154.95</v>
      </c>
      <c r="AC45" s="112">
        <f aca="true" t="shared" si="7" ref="AC45:AL45">SUM(AC46:AC48)</f>
        <v>0</v>
      </c>
      <c r="AD45" s="113">
        <f t="shared" si="7"/>
        <v>0</v>
      </c>
      <c r="AE45" s="113">
        <f t="shared" si="7"/>
        <v>0</v>
      </c>
      <c r="AF45" s="113">
        <f t="shared" si="7"/>
        <v>0</v>
      </c>
      <c r="AG45" s="113">
        <f t="shared" si="7"/>
        <v>0</v>
      </c>
      <c r="AH45" s="113">
        <f t="shared" si="7"/>
        <v>0</v>
      </c>
      <c r="AI45" s="113">
        <f t="shared" si="7"/>
        <v>0</v>
      </c>
      <c r="AJ45" s="113">
        <f t="shared" si="7"/>
        <v>0</v>
      </c>
      <c r="AK45" s="113">
        <f t="shared" si="7"/>
        <v>0</v>
      </c>
      <c r="AL45" s="114">
        <f t="shared" si="7"/>
        <v>0</v>
      </c>
    </row>
    <row r="46" spans="1:38" ht="15">
      <c r="A46" s="17"/>
      <c r="B46" s="10" t="s">
        <v>65</v>
      </c>
      <c r="C46" s="34">
        <v>5</v>
      </c>
      <c r="D46" s="131">
        <v>0</v>
      </c>
      <c r="E46" s="131">
        <v>0</v>
      </c>
      <c r="F46" s="60">
        <v>5</v>
      </c>
      <c r="G46" s="131">
        <v>20</v>
      </c>
      <c r="H46" s="48"/>
      <c r="I46" s="131">
        <v>4870</v>
      </c>
      <c r="J46" s="95">
        <v>0</v>
      </c>
      <c r="K46" s="131">
        <v>4870</v>
      </c>
      <c r="L46" s="131">
        <v>0</v>
      </c>
      <c r="M46" s="131">
        <v>0</v>
      </c>
      <c r="N46" s="57">
        <v>4870</v>
      </c>
      <c r="O46" s="131">
        <v>0</v>
      </c>
      <c r="P46" s="57">
        <v>7492.4410553749985</v>
      </c>
      <c r="Q46" s="131">
        <v>5967.4164248749985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3364.95</v>
      </c>
      <c r="AA46" s="131">
        <v>3364.95</v>
      </c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5">
      <c r="A47" s="18"/>
      <c r="B47" s="44" t="s">
        <v>66</v>
      </c>
      <c r="C47" s="125">
        <v>0</v>
      </c>
      <c r="D47" s="95">
        <v>0</v>
      </c>
      <c r="E47" s="95">
        <v>0</v>
      </c>
      <c r="F47" s="62">
        <v>0</v>
      </c>
      <c r="G47" s="95">
        <v>2</v>
      </c>
      <c r="H47" s="126"/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6">
        <v>0</v>
      </c>
      <c r="O47" s="95">
        <v>0</v>
      </c>
      <c r="P47" s="76">
        <v>536.0727451927</v>
      </c>
      <c r="Q47" s="95">
        <v>536.0727451927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.75" thickBot="1">
      <c r="A48" s="19"/>
      <c r="B48" s="11" t="s">
        <v>67</v>
      </c>
      <c r="C48" s="32">
        <v>0</v>
      </c>
      <c r="D48" s="118">
        <v>22</v>
      </c>
      <c r="E48" s="118">
        <v>1</v>
      </c>
      <c r="F48" s="70">
        <v>23</v>
      </c>
      <c r="G48" s="118">
        <v>91</v>
      </c>
      <c r="H48" s="126"/>
      <c r="I48" s="118">
        <v>15679.96</v>
      </c>
      <c r="J48" s="95">
        <v>0</v>
      </c>
      <c r="K48" s="118">
        <v>-1735.987468</v>
      </c>
      <c r="L48" s="118">
        <v>1253.97</v>
      </c>
      <c r="M48" s="118">
        <v>13950</v>
      </c>
      <c r="N48" s="82">
        <v>13467.982532</v>
      </c>
      <c r="O48" s="118">
        <v>0</v>
      </c>
      <c r="P48" s="82">
        <v>9839.591191804402</v>
      </c>
      <c r="Q48" s="118">
        <v>9792.741876704402</v>
      </c>
      <c r="R48" s="118">
        <v>0</v>
      </c>
      <c r="S48" s="118">
        <v>1870</v>
      </c>
      <c r="T48" s="118">
        <v>0</v>
      </c>
      <c r="U48" s="118">
        <v>1870</v>
      </c>
      <c r="V48" s="118">
        <v>0</v>
      </c>
      <c r="W48" s="118">
        <v>1870</v>
      </c>
      <c r="X48" s="118">
        <v>0</v>
      </c>
      <c r="Y48" s="118">
        <v>1870</v>
      </c>
      <c r="Z48" s="118">
        <v>1790</v>
      </c>
      <c r="AA48" s="118">
        <v>1790</v>
      </c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.75" thickBot="1">
      <c r="A49" s="13" t="s">
        <v>68</v>
      </c>
      <c r="B49" s="3" t="s">
        <v>9</v>
      </c>
      <c r="C49" s="35">
        <v>0</v>
      </c>
      <c r="D49" s="116">
        <v>0</v>
      </c>
      <c r="E49" s="116">
        <v>0</v>
      </c>
      <c r="F49" s="72">
        <v>0</v>
      </c>
      <c r="G49" s="116">
        <v>0</v>
      </c>
      <c r="H49" s="126"/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84">
        <v>0</v>
      </c>
      <c r="O49" s="116">
        <v>0</v>
      </c>
      <c r="P49" s="84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5.75" customHeight="1" thickBot="1">
      <c r="A50" s="260" t="s">
        <v>69</v>
      </c>
      <c r="B50" s="261"/>
      <c r="C50" s="37">
        <v>6213</v>
      </c>
      <c r="D50" s="15">
        <v>114967</v>
      </c>
      <c r="E50" s="15">
        <v>12059</v>
      </c>
      <c r="F50" s="15">
        <v>133239</v>
      </c>
      <c r="G50" s="15">
        <v>71378</v>
      </c>
      <c r="H50" s="15">
        <v>122884</v>
      </c>
      <c r="I50" s="15">
        <v>6368331.189134223</v>
      </c>
      <c r="J50" s="15">
        <v>0</v>
      </c>
      <c r="K50" s="15">
        <v>655427.9724563335</v>
      </c>
      <c r="L50" s="15">
        <v>826879.8848388891</v>
      </c>
      <c r="M50" s="15">
        <v>4561380.760000001</v>
      </c>
      <c r="N50" s="15">
        <v>6043688.617295223</v>
      </c>
      <c r="O50" s="15">
        <v>0</v>
      </c>
      <c r="P50" s="15">
        <v>2963174.8819759185</v>
      </c>
      <c r="Q50" s="15">
        <v>2961540.542276919</v>
      </c>
      <c r="R50" s="15">
        <v>467106.83666666655</v>
      </c>
      <c r="S50" s="15">
        <v>816752.9927777775</v>
      </c>
      <c r="T50" s="15">
        <v>1375725.1099999999</v>
      </c>
      <c r="U50" s="15">
        <v>2659584.9394444437</v>
      </c>
      <c r="V50" s="15">
        <v>467106.83666666655</v>
      </c>
      <c r="W50" s="15">
        <v>816752.9927777775</v>
      </c>
      <c r="X50" s="15">
        <v>1375725.1099999999</v>
      </c>
      <c r="Y50" s="15">
        <v>2659584.9394444437</v>
      </c>
      <c r="Z50" s="15">
        <v>3180695.474444444</v>
      </c>
      <c r="AA50" s="15">
        <v>3180695.474444444</v>
      </c>
      <c r="AC50" s="54">
        <f aca="true" t="shared" si="8" ref="AC50:AL50">AC11+AC16+AC17+AC20+AC21+AC24+AC28+AC29+AC30+AC33+AC34+AC37+AC38+AC39+AC40+AC44+AC45+AC49</f>
        <v>0</v>
      </c>
      <c r="AD50" s="15">
        <f t="shared" si="8"/>
        <v>0</v>
      </c>
      <c r="AE50" s="15">
        <f t="shared" si="8"/>
        <v>0</v>
      </c>
      <c r="AF50" s="15">
        <f t="shared" si="8"/>
        <v>0</v>
      </c>
      <c r="AG50" s="15">
        <f t="shared" si="8"/>
        <v>0</v>
      </c>
      <c r="AH50" s="15">
        <f t="shared" si="8"/>
        <v>0</v>
      </c>
      <c r="AI50" s="15">
        <f t="shared" si="8"/>
        <v>0</v>
      </c>
      <c r="AJ50" s="15">
        <f t="shared" si="8"/>
        <v>0</v>
      </c>
      <c r="AK50" s="15">
        <f t="shared" si="8"/>
        <v>0</v>
      </c>
      <c r="AL50" s="16">
        <f t="shared" si="8"/>
        <v>0</v>
      </c>
    </row>
    <row r="52" spans="2:27" ht="15"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</row>
    <row r="54" ht="15">
      <c r="U54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Elguja Bitadze</cp:lastModifiedBy>
  <cp:lastPrinted>2017-10-18T12:38:28Z</cp:lastPrinted>
  <dcterms:created xsi:type="dcterms:W3CDTF">1996-10-14T23:33:28Z</dcterms:created>
  <dcterms:modified xsi:type="dcterms:W3CDTF">2022-06-02T07:56:16Z</dcterms:modified>
  <cp:category/>
  <cp:version/>
  <cp:contentType/>
  <cp:contentStatus/>
</cp:coreProperties>
</file>