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iogv\OneDrive\Desktop\"/>
    </mc:Choice>
  </mc:AlternateContent>
  <bookViews>
    <workbookView xWindow="0" yWindow="0" windowWidth="28800" windowHeight="12300" tabRatio="888"/>
  </bookViews>
  <sheets>
    <sheet name="BS" sheetId="2" r:id="rId1"/>
    <sheet name="IS" sheetId="16" r:id="rId2"/>
    <sheet name="C" sheetId="24" r:id="rId3"/>
    <sheet name="CF" sheetId="38" r:id="rId4"/>
  </sheets>
  <definedNames>
    <definedName name="_xlnm._FilterDatabase" localSheetId="1" hidden="1">IS!#REF!</definedName>
    <definedName name="_xlnm.Print_Area" localSheetId="0">BS!$B$1:$C$43</definedName>
    <definedName name="_xlnm.Print_Area" localSheetId="2">'C'!$B$1:$H$6</definedName>
    <definedName name="_xlnm.Print_Area" localSheetId="1">IS!$B$1:$C$44</definedName>
  </definedNames>
  <calcPr calcId="162913"/>
  <customWorkbookViews>
    <customWorkbookView name="tchkoidze - Personal View" guid="{BC7A4191-54CC-4009-AB21-42ED557A5091}" mergeInterval="0" personalView="1" maximized="1" windowWidth="1020" windowHeight="603" tabRatio="797" activeSheetId="5"/>
    <customWorkbookView name="Tea Lekveishvili - Personal View" guid="{AB1DC9E9-A3E4-4BE0-8A49-B02D340E9D12}" mergeInterval="0" personalView="1" maximized="1" xWindow="1" yWindow="1" windowWidth="1280" windowHeight="804" tabRatio="797" activeSheetId="1"/>
    <customWorkbookView name="ndavitaia - Personal View" guid="{42441662-3193-455A-AAAC-E0697E2ED236}" mergeInterval="0" personalView="1" maximized="1" xWindow="1" yWindow="1" windowWidth="1024" windowHeight="547" tabRatio="797" activeSheetId="7"/>
    <customWorkbookView name="gmamatelashvili - Personal View" guid="{F18E25A1-ACAC-4BA2-9084-15C64EADD71F}" mergeInterval="0" personalView="1" maximized="1" xWindow="1" yWindow="1" windowWidth="1280" windowHeight="580" tabRatio="797" activeSheetId="17"/>
  </customWorkbookViews>
</workbook>
</file>

<file path=xl/calcChain.xml><?xml version="1.0" encoding="utf-8"?>
<calcChain xmlns="http://schemas.openxmlformats.org/spreadsheetml/2006/main">
  <c r="C29" i="38" l="1"/>
  <c r="C22" i="38"/>
  <c r="C16" i="38"/>
  <c r="H8" i="24"/>
  <c r="H9" i="24"/>
  <c r="H10" i="24"/>
  <c r="H7" i="24"/>
  <c r="D11" i="24"/>
  <c r="E11" i="24"/>
  <c r="F11" i="24"/>
  <c r="G11" i="24"/>
  <c r="C11" i="24"/>
  <c r="C34" i="2"/>
  <c r="C34" i="38" l="1"/>
  <c r="H11" i="24"/>
  <c r="C26" i="16" l="1"/>
  <c r="C12" i="16"/>
  <c r="C18" i="16"/>
  <c r="C20" i="16" l="1"/>
  <c r="C35" i="16" l="1"/>
  <c r="C36" i="16" s="1"/>
  <c r="C18" i="2"/>
  <c r="C26" i="2"/>
  <c r="C37" i="16" l="1"/>
  <c r="C35" i="2" l="1"/>
</calcChain>
</file>

<file path=xl/sharedStrings.xml><?xml version="1.0" encoding="utf-8"?>
<sst xmlns="http://schemas.openxmlformats.org/spreadsheetml/2006/main" count="102" uniqueCount="92">
  <si>
    <t>JSC "NEW VISION INSURANCE"</t>
  </si>
  <si>
    <t>STATEMENT OF FINANCIAL POSITION</t>
  </si>
  <si>
    <t>Amount in GEL</t>
  </si>
  <si>
    <t>Cash and cash equivalents</t>
  </si>
  <si>
    <t>Amounts due from credit institutions</t>
  </si>
  <si>
    <t>Insurance receivables</t>
  </si>
  <si>
    <t>Investment securities available for sale</t>
  </si>
  <si>
    <t>Deferred acquisition costs</t>
  </si>
  <si>
    <t>Property and equipment</t>
  </si>
  <si>
    <t>Goodwill and other intangible assets</t>
  </si>
  <si>
    <t>Deferred tax assets</t>
  </si>
  <si>
    <t>Other assets</t>
  </si>
  <si>
    <t>Insurance contract liabilities</t>
  </si>
  <si>
    <t>Other insurance liabilities</t>
  </si>
  <si>
    <t>Claims payable</t>
  </si>
  <si>
    <t>Other liabilities</t>
  </si>
  <si>
    <t>Borrowings</t>
  </si>
  <si>
    <t>Share capital</t>
  </si>
  <si>
    <t>Additional paid-in capital</t>
  </si>
  <si>
    <t>Retained earnings</t>
  </si>
  <si>
    <t>Net profit/(loss) for the period</t>
  </si>
  <si>
    <t>Other reserves</t>
  </si>
  <si>
    <t>Total Liabilities</t>
  </si>
  <si>
    <t>Total Equity</t>
  </si>
  <si>
    <t>Total  Equity and Liabilities</t>
  </si>
  <si>
    <t>Total Assets</t>
  </si>
  <si>
    <t>Description</t>
  </si>
  <si>
    <t>Gross written premium</t>
  </si>
  <si>
    <t>Premiums ceded to reinsurers</t>
  </si>
  <si>
    <t>Net earned premiums</t>
  </si>
  <si>
    <t>Claims paid</t>
  </si>
  <si>
    <t>Reinsurers share paid claims</t>
  </si>
  <si>
    <t>Gross change in Unearned Premium Reserves (UPR)</t>
  </si>
  <si>
    <t>Gross change in claims reserves</t>
  </si>
  <si>
    <t>Reinsurers share in UPR change</t>
  </si>
  <si>
    <t>Reinsurers share in claims reserves change</t>
  </si>
  <si>
    <t>Income from subrogation</t>
  </si>
  <si>
    <t>Net insurance claims</t>
  </si>
  <si>
    <t>Acquisition costs</t>
  </si>
  <si>
    <t>Interest income</t>
  </si>
  <si>
    <t>Income from investments</t>
  </si>
  <si>
    <t>Income from loans issued</t>
  </si>
  <si>
    <t>Total Income from Investments</t>
  </si>
  <si>
    <t>Salaries and other employee expenses</t>
  </si>
  <si>
    <t>General and administrative expenses</t>
  </si>
  <si>
    <t>Depretiation and amortization expenses</t>
  </si>
  <si>
    <t>Tax expenses</t>
  </si>
  <si>
    <t>Financial costs</t>
  </si>
  <si>
    <t>Other income/(loss)</t>
  </si>
  <si>
    <t>Profit/(Loss) before tax</t>
  </si>
  <si>
    <t>Income tax</t>
  </si>
  <si>
    <t>Net Profit/(Loss) for the period</t>
  </si>
  <si>
    <t>STATEMENT OF COMPREHENSIVE INCOME</t>
  </si>
  <si>
    <t>STATEMENT OF CHANGES IN EQUITY</t>
  </si>
  <si>
    <t>Insurance Profit/(Loss)</t>
  </si>
  <si>
    <t>Fair value reserve</t>
  </si>
  <si>
    <t>Insurance finance reserve</t>
  </si>
  <si>
    <t>Other Reserves</t>
  </si>
  <si>
    <t>Balance - 1 January 2020</t>
  </si>
  <si>
    <t>Profit for the year</t>
  </si>
  <si>
    <t>Other comprehensive income</t>
  </si>
  <si>
    <t>Proceeds from shares issued</t>
  </si>
  <si>
    <t>Total equity</t>
  </si>
  <si>
    <t>Balance - 31 May 2020</t>
  </si>
  <si>
    <t>Insurance premium received</t>
  </si>
  <si>
    <t>Insurance claims paid</t>
  </si>
  <si>
    <t>Acquisition costs paid</t>
  </si>
  <si>
    <t>Salaries and benefits paid</t>
  </si>
  <si>
    <t>Cash paid to other suppliers of goods and services</t>
  </si>
  <si>
    <t>Other expenses paid</t>
  </si>
  <si>
    <t>Income tax paid</t>
  </si>
  <si>
    <t>Net Cash Flows from Operating Activities</t>
  </si>
  <si>
    <t>Cash Flows from Operating Activities</t>
  </si>
  <si>
    <t>Cash Flows used in Investing Activities</t>
  </si>
  <si>
    <t>Interest received</t>
  </si>
  <si>
    <t>Purchase of property and equipment</t>
  </si>
  <si>
    <t>Purchase of intangible assets</t>
  </si>
  <si>
    <t>Net Cash Flows used in Investing Activities</t>
  </si>
  <si>
    <t>Cash Flows from Financing Activities</t>
  </si>
  <si>
    <t>Proceeds from issuance of ordinary shares</t>
  </si>
  <si>
    <t>Proceeds from borrowings</t>
  </si>
  <si>
    <t>Repayment of borrowings</t>
  </si>
  <si>
    <t>Interest paid on borrowings</t>
  </si>
  <si>
    <t>Net Cash Flows from Financing Activities</t>
  </si>
  <si>
    <t>Effect of exchange rates change on cash and cash equivalents</t>
  </si>
  <si>
    <t>Cash and cash equivalents, 1 January 2020</t>
  </si>
  <si>
    <t>Cash and cash equivalents, 31 May 2020</t>
  </si>
  <si>
    <t>STATEMENT OF CASH FLOWS</t>
  </si>
  <si>
    <t>Interest receivables</t>
  </si>
  <si>
    <t>For the period of 20.02.2020-30.09.2020</t>
  </si>
  <si>
    <t>As at 30 September 2020</t>
  </si>
  <si>
    <t>Other received cash from operating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</si>
</sst>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2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sz val="9"/>
      <name val="Sylfaen"/>
      <family val="1"/>
    </font>
    <font>
      <b/>
      <i/>
      <sz val="10"/>
      <name val="Sylfaen"/>
      <family val="1"/>
    </font>
    <font>
      <i/>
      <sz val="9"/>
      <name val="Sylfaen"/>
      <family val="1"/>
    </font>
    <font>
      <b/>
      <sz val="11"/>
      <name val="Sylfaen"/>
      <family val="1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</cellStyleXfs>
  <cellXfs count="96">
    <xf numFmtId="0" fontId="0" fillId="0" borderId="0" xfId="0"/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64" fontId="6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7" applyFont="1" applyFill="1" applyBorder="1" applyAlignment="1">
      <alignment horizontal="left"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164" fontId="6" fillId="2" borderId="5" xfId="1" applyNumberFormat="1" applyFont="1" applyFill="1" applyBorder="1" applyAlignment="1">
      <alignment horizontal="right" vertical="center"/>
    </xf>
    <xf numFmtId="164" fontId="6" fillId="2" borderId="7" xfId="1" applyNumberFormat="1" applyFont="1" applyFill="1" applyBorder="1" applyAlignment="1">
      <alignment horizontal="right" vertical="center"/>
    </xf>
    <xf numFmtId="164" fontId="4" fillId="2" borderId="5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7" applyNumberFormat="1" applyFont="1" applyFill="1" applyBorder="1" applyAlignment="1">
      <alignment horizontal="left" vertical="center"/>
    </xf>
    <xf numFmtId="0" fontId="6" fillId="0" borderId="0" xfId="7" applyFont="1" applyFill="1" applyBorder="1" applyAlignment="1">
      <alignment horizontal="left" vertical="center"/>
    </xf>
    <xf numFmtId="0" fontId="4" fillId="0" borderId="0" xfId="0" applyFont="1" applyFill="1" applyAlignment="1"/>
    <xf numFmtId="0" fontId="7" fillId="0" borderId="0" xfId="0" applyFont="1" applyFill="1"/>
    <xf numFmtId="164" fontId="4" fillId="0" borderId="0" xfId="1" applyNumberFormat="1" applyFont="1" applyFill="1" applyBorder="1" applyAlignment="1">
      <alignment horizontal="right" vertical="center"/>
    </xf>
    <xf numFmtId="164" fontId="11" fillId="2" borderId="7" xfId="1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164" fontId="11" fillId="2" borderId="5" xfId="1" applyNumberFormat="1" applyFont="1" applyFill="1" applyBorder="1" applyAlignment="1">
      <alignment horizontal="right" vertical="center"/>
    </xf>
    <xf numFmtId="164" fontId="4" fillId="2" borderId="7" xfId="1" applyNumberFormat="1" applyFont="1" applyFill="1" applyBorder="1" applyAlignment="1">
      <alignment horizontal="right" vertical="center"/>
    </xf>
    <xf numFmtId="164" fontId="6" fillId="2" borderId="4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0" fontId="8" fillId="4" borderId="0" xfId="0" applyFont="1" applyFill="1"/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Alignment="1"/>
    <xf numFmtId="164" fontId="11" fillId="0" borderId="0" xfId="1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vertical="center"/>
    </xf>
    <xf numFmtId="0" fontId="0" fillId="0" borderId="0" xfId="0" applyAlignment="1"/>
    <xf numFmtId="0" fontId="6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vertical="center"/>
    </xf>
    <xf numFmtId="0" fontId="10" fillId="0" borderId="12" xfId="0" applyFont="1" applyFill="1" applyBorder="1" applyAlignment="1">
      <alignment horizontal="right" vertical="center"/>
    </xf>
    <xf numFmtId="164" fontId="4" fillId="0" borderId="1" xfId="1" applyNumberFormat="1" applyFont="1" applyFill="1" applyBorder="1" applyAlignment="1">
      <alignment horizontal="right" vertical="center"/>
    </xf>
    <xf numFmtId="0" fontId="10" fillId="0" borderId="0" xfId="0" applyFont="1" applyFill="1" applyAlignment="1"/>
    <xf numFmtId="0" fontId="6" fillId="0" borderId="0" xfId="0" applyFont="1" applyFill="1" applyAlignment="1"/>
    <xf numFmtId="0" fontId="6" fillId="5" borderId="0" xfId="0" applyFont="1" applyFill="1" applyAlignment="1"/>
    <xf numFmtId="0" fontId="5" fillId="0" borderId="0" xfId="0" applyFont="1" applyFill="1" applyAlignment="1"/>
    <xf numFmtId="0" fontId="6" fillId="0" borderId="10" xfId="0" applyFont="1" applyFill="1" applyBorder="1" applyAlignment="1">
      <alignment vertical="top"/>
    </xf>
    <xf numFmtId="0" fontId="6" fillId="0" borderId="8" xfId="0" applyFont="1" applyFill="1" applyBorder="1" applyAlignment="1">
      <alignment horizontal="center" vertical="top" wrapText="1"/>
    </xf>
    <xf numFmtId="0" fontId="6" fillId="0" borderId="2" xfId="7" applyNumberFormat="1" applyFont="1" applyFill="1" applyBorder="1" applyAlignment="1">
      <alignment horizontal="left" vertical="center"/>
    </xf>
    <xf numFmtId="0" fontId="6" fillId="0" borderId="3" xfId="7" applyNumberFormat="1" applyFont="1" applyFill="1" applyBorder="1" applyAlignment="1">
      <alignment horizontal="left" vertical="center"/>
    </xf>
    <xf numFmtId="0" fontId="6" fillId="0" borderId="3" xfId="7" applyNumberFormat="1" applyFont="1" applyFill="1" applyBorder="1" applyAlignment="1">
      <alignment horizontal="left" vertical="center" wrapText="1"/>
    </xf>
    <xf numFmtId="0" fontId="6" fillId="0" borderId="3" xfId="6" applyNumberFormat="1" applyFont="1" applyFill="1" applyBorder="1" applyAlignment="1">
      <alignment horizontal="left" vertical="center"/>
    </xf>
    <xf numFmtId="0" fontId="12" fillId="2" borderId="11" xfId="0" applyFont="1" applyFill="1" applyBorder="1" applyAlignment="1"/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11" fillId="2" borderId="11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/>
    </xf>
    <xf numFmtId="0" fontId="4" fillId="0" borderId="2" xfId="7" applyNumberFormat="1" applyFont="1" applyFill="1" applyBorder="1" applyAlignment="1">
      <alignment horizontal="left" vertical="center"/>
    </xf>
    <xf numFmtId="0" fontId="4" fillId="0" borderId="3" xfId="8" applyNumberFormat="1" applyFont="1" applyFill="1" applyBorder="1" applyAlignment="1">
      <alignment horizontal="left" vertical="center"/>
    </xf>
    <xf numFmtId="0" fontId="4" fillId="0" borderId="3" xfId="7" applyNumberFormat="1" applyFont="1" applyFill="1" applyBorder="1" applyAlignment="1">
      <alignment horizontal="left" vertical="center"/>
    </xf>
    <xf numFmtId="0" fontId="4" fillId="0" borderId="3" xfId="7" applyNumberFormat="1" applyFont="1" applyFill="1" applyBorder="1" applyAlignment="1">
      <alignment horizontal="left" vertical="center" wrapText="1"/>
    </xf>
    <xf numFmtId="0" fontId="6" fillId="2" borderId="11" xfId="7" applyNumberFormat="1" applyFont="1" applyFill="1" applyBorder="1" applyAlignment="1">
      <alignment vertical="center"/>
    </xf>
    <xf numFmtId="0" fontId="6" fillId="2" borderId="11" xfId="7" applyNumberFormat="1" applyFont="1" applyFill="1" applyBorder="1" applyAlignment="1">
      <alignment horizontal="left" vertical="center"/>
    </xf>
    <xf numFmtId="0" fontId="4" fillId="0" borderId="2" xfId="7" applyFont="1" applyFill="1" applyBorder="1" applyAlignment="1">
      <alignment horizontal="left" vertical="center"/>
    </xf>
    <xf numFmtId="0" fontId="4" fillId="0" borderId="3" xfId="7" applyFont="1" applyFill="1" applyBorder="1" applyAlignment="1">
      <alignment horizontal="left" vertical="center"/>
    </xf>
    <xf numFmtId="0" fontId="4" fillId="0" borderId="11" xfId="7" applyFont="1" applyFill="1" applyBorder="1" applyAlignment="1">
      <alignment horizontal="left" vertical="center"/>
    </xf>
    <xf numFmtId="0" fontId="6" fillId="0" borderId="3" xfId="7" applyFont="1" applyFill="1" applyBorder="1" applyAlignment="1">
      <alignment horizontal="left" vertical="center"/>
    </xf>
    <xf numFmtId="0" fontId="10" fillId="0" borderId="0" xfId="0" applyFont="1" applyFill="1" applyBorder="1" applyAlignment="1"/>
    <xf numFmtId="43" fontId="4" fillId="0" borderId="0" xfId="1" applyFont="1" applyFill="1"/>
    <xf numFmtId="0" fontId="4" fillId="3" borderId="2" xfId="0" applyFont="1" applyFill="1" applyBorder="1"/>
    <xf numFmtId="0" fontId="14" fillId="3" borderId="9" xfId="0" applyFont="1" applyFill="1" applyBorder="1"/>
    <xf numFmtId="0" fontId="6" fillId="3" borderId="9" xfId="0" applyFont="1" applyFill="1" applyBorder="1"/>
    <xf numFmtId="0" fontId="14" fillId="3" borderId="4" xfId="0" applyFont="1" applyFill="1" applyBorder="1"/>
    <xf numFmtId="0" fontId="14" fillId="0" borderId="3" xfId="0" applyFont="1" applyBorder="1"/>
    <xf numFmtId="164" fontId="6" fillId="0" borderId="1" xfId="1" applyNumberFormat="1" applyFont="1" applyFill="1" applyBorder="1"/>
    <xf numFmtId="164" fontId="6" fillId="0" borderId="5" xfId="1" applyNumberFormat="1" applyFont="1" applyFill="1" applyBorder="1"/>
    <xf numFmtId="0" fontId="1" fillId="0" borderId="3" xfId="0" applyFont="1" applyBorder="1"/>
    <xf numFmtId="164" fontId="4" fillId="0" borderId="1" xfId="1" applyNumberFormat="1" applyFont="1" applyFill="1" applyBorder="1"/>
    <xf numFmtId="0" fontId="14" fillId="3" borderId="11" xfId="0" applyFont="1" applyFill="1" applyBorder="1"/>
    <xf numFmtId="164" fontId="6" fillId="3" borderId="6" xfId="1" applyNumberFormat="1" applyFont="1" applyFill="1" applyBorder="1"/>
    <xf numFmtId="164" fontId="6" fillId="3" borderId="7" xfId="1" applyNumberFormat="1" applyFont="1" applyFill="1" applyBorder="1"/>
    <xf numFmtId="164" fontId="8" fillId="4" borderId="0" xfId="1" applyNumberFormat="1" applyFont="1" applyFill="1"/>
    <xf numFmtId="164" fontId="6" fillId="0" borderId="4" xfId="1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Alignment="1">
      <alignment vertical="center"/>
    </xf>
    <xf numFmtId="0" fontId="4" fillId="4" borderId="2" xfId="0" applyFont="1" applyFill="1" applyBorder="1"/>
    <xf numFmtId="0" fontId="6" fillId="0" borderId="3" xfId="6" applyFont="1" applyBorder="1" applyAlignment="1">
      <alignment horizontal="left" vertical="center" wrapText="1"/>
    </xf>
    <xf numFmtId="164" fontId="4" fillId="4" borderId="5" xfId="1" applyNumberFormat="1" applyFont="1" applyFill="1" applyBorder="1"/>
    <xf numFmtId="0" fontId="4" fillId="0" borderId="3" xfId="6" applyFont="1" applyBorder="1" applyAlignment="1">
      <alignment horizontal="left" vertical="center" wrapText="1"/>
    </xf>
    <xf numFmtId="0" fontId="6" fillId="3" borderId="3" xfId="6" applyFont="1" applyFill="1" applyBorder="1" applyAlignment="1">
      <alignment horizontal="left" vertical="center" wrapText="1"/>
    </xf>
    <xf numFmtId="164" fontId="6" fillId="3" borderId="5" xfId="1" applyNumberFormat="1" applyFont="1" applyFill="1" applyBorder="1"/>
    <xf numFmtId="0" fontId="6" fillId="3" borderId="11" xfId="6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/>
      <protection locked="0"/>
    </xf>
  </cellXfs>
  <cellStyles count="11">
    <cellStyle name="Comma" xfId="1" builtinId="3"/>
    <cellStyle name="Comma 10" xfId="2"/>
    <cellStyle name="Comma 2" xfId="3"/>
    <cellStyle name="Comma 3" xfId="4"/>
    <cellStyle name="Comma 3 2" xfId="5"/>
    <cellStyle name="Normal" xfId="0" builtinId="0"/>
    <cellStyle name="Normal 11" xfId="6"/>
    <cellStyle name="Normal 2" xfId="7"/>
    <cellStyle name="Normal 2 2" xfId="10"/>
    <cellStyle name="Normal_BCI Restatement &amp; FS-10.04 (GEL)" xfId="8"/>
    <cellStyle name="Percent 2" xfId="9"/>
  </cellStyles>
  <dxfs count="0"/>
  <tableStyles count="0" defaultTableStyle="TableStyleMedium9" defaultPivotStyle="PivotStyleLight16"/>
  <colors>
    <mruColors>
      <color rgb="FF0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4.9989318521683403E-2"/>
  </sheetPr>
  <dimension ref="B1:E43"/>
  <sheetViews>
    <sheetView showGridLines="0" tabSelected="1" zoomScale="90" zoomScaleNormal="90" workbookViewId="0">
      <pane ySplit="6" topLeftCell="A7" activePane="bottomLeft" state="frozen"/>
      <selection pane="bottomLeft" activeCell="D28" sqref="D28"/>
    </sheetView>
  </sheetViews>
  <sheetFormatPr defaultColWidth="9.109375" defaultRowHeight="13.8" x14ac:dyDescent="0.3"/>
  <cols>
    <col min="1" max="1" width="2" style="2" customWidth="1"/>
    <col min="2" max="2" width="73.6640625" style="2" customWidth="1"/>
    <col min="3" max="4" width="16.109375" style="2" customWidth="1"/>
    <col min="5" max="5" width="11.5546875" style="2" bestFit="1" customWidth="1"/>
    <col min="6" max="16384" width="9.109375" style="2"/>
  </cols>
  <sheetData>
    <row r="1" spans="2:5" x14ac:dyDescent="0.3">
      <c r="B1" s="46" t="s">
        <v>0</v>
      </c>
      <c r="C1" s="40"/>
      <c r="D1" s="40"/>
    </row>
    <row r="2" spans="2:5" x14ac:dyDescent="0.3">
      <c r="B2" s="45" t="s">
        <v>90</v>
      </c>
      <c r="C2" s="45"/>
      <c r="D2" s="39"/>
    </row>
    <row r="4" spans="2:5" ht="18" customHeight="1" x14ac:dyDescent="0.35">
      <c r="B4" s="47" t="s">
        <v>1</v>
      </c>
      <c r="C4" s="38"/>
      <c r="D4" s="35"/>
    </row>
    <row r="5" spans="2:5" ht="14.4" thickBot="1" x14ac:dyDescent="0.35">
      <c r="C5" s="44"/>
      <c r="D5" s="40"/>
    </row>
    <row r="6" spans="2:5" s="14" customFormat="1" ht="14.4" thickBot="1" x14ac:dyDescent="0.3">
      <c r="B6" s="48" t="s">
        <v>26</v>
      </c>
      <c r="C6" s="49" t="s">
        <v>2</v>
      </c>
      <c r="D6" s="15"/>
    </row>
    <row r="7" spans="2:5" s="14" customFormat="1" ht="6" customHeight="1" thickBot="1" x14ac:dyDescent="0.3">
      <c r="B7" s="4"/>
      <c r="C7" s="15"/>
      <c r="D7" s="15"/>
    </row>
    <row r="8" spans="2:5" s="10" customFormat="1" ht="15" customHeight="1" x14ac:dyDescent="0.25">
      <c r="B8" s="50" t="s">
        <v>3</v>
      </c>
      <c r="C8" s="29">
        <v>342685.13</v>
      </c>
      <c r="D8" s="11"/>
    </row>
    <row r="9" spans="2:5" s="10" customFormat="1" ht="15" customHeight="1" x14ac:dyDescent="0.25">
      <c r="B9" s="51" t="s">
        <v>4</v>
      </c>
      <c r="C9" s="16">
        <v>8177479.6699999999</v>
      </c>
      <c r="D9" s="11"/>
      <c r="E9" s="85"/>
    </row>
    <row r="10" spans="2:5" s="10" customFormat="1" ht="15" customHeight="1" x14ac:dyDescent="0.25">
      <c r="B10" s="51" t="s">
        <v>88</v>
      </c>
      <c r="C10" s="16">
        <v>31946.07</v>
      </c>
      <c r="D10" s="11"/>
    </row>
    <row r="11" spans="2:5" s="10" customFormat="1" ht="15" customHeight="1" x14ac:dyDescent="0.25">
      <c r="B11" s="51" t="s">
        <v>6</v>
      </c>
      <c r="C11" s="16">
        <v>0</v>
      </c>
      <c r="D11" s="11"/>
    </row>
    <row r="12" spans="2:5" s="10" customFormat="1" ht="15" customHeight="1" x14ac:dyDescent="0.25">
      <c r="B12" s="52" t="s">
        <v>5</v>
      </c>
      <c r="C12" s="16">
        <v>1690634.94</v>
      </c>
      <c r="D12" s="11"/>
    </row>
    <row r="13" spans="2:5" s="10" customFormat="1" ht="15" customHeight="1" x14ac:dyDescent="0.25">
      <c r="B13" s="51" t="s">
        <v>7</v>
      </c>
      <c r="C13" s="16">
        <v>76290.460000000006</v>
      </c>
      <c r="D13" s="11"/>
    </row>
    <row r="14" spans="2:5" s="10" customFormat="1" ht="15" customHeight="1" x14ac:dyDescent="0.25">
      <c r="B14" s="51" t="s">
        <v>8</v>
      </c>
      <c r="C14" s="16">
        <v>4643169.63</v>
      </c>
      <c r="D14" s="11"/>
    </row>
    <row r="15" spans="2:5" s="10" customFormat="1" ht="15" customHeight="1" x14ac:dyDescent="0.25">
      <c r="B15" s="51" t="s">
        <v>9</v>
      </c>
      <c r="C15" s="16">
        <v>59757.070000000007</v>
      </c>
      <c r="D15" s="11"/>
    </row>
    <row r="16" spans="2:5" s="10" customFormat="1" ht="15" customHeight="1" x14ac:dyDescent="0.25">
      <c r="B16" s="51" t="s">
        <v>10</v>
      </c>
      <c r="C16" s="16">
        <v>0</v>
      </c>
      <c r="D16" s="11"/>
    </row>
    <row r="17" spans="2:4" s="10" customFormat="1" ht="15" customHeight="1" x14ac:dyDescent="0.25">
      <c r="B17" s="53" t="s">
        <v>11</v>
      </c>
      <c r="C17" s="16">
        <v>408028.81</v>
      </c>
      <c r="D17" s="11"/>
    </row>
    <row r="18" spans="2:4" s="26" customFormat="1" ht="15" customHeight="1" thickBot="1" x14ac:dyDescent="0.3">
      <c r="B18" s="54" t="s">
        <v>25</v>
      </c>
      <c r="C18" s="25">
        <f>SUM(C8:C17)</f>
        <v>15429991.780000003</v>
      </c>
      <c r="D18" s="36"/>
    </row>
    <row r="19" spans="2:4" s="9" customFormat="1" ht="6" customHeight="1" x14ac:dyDescent="0.25">
      <c r="B19" s="8"/>
      <c r="C19" s="7"/>
      <c r="D19" s="7"/>
    </row>
    <row r="20" spans="2:4" s="9" customFormat="1" ht="14.4" thickBot="1" x14ac:dyDescent="0.3">
      <c r="B20" s="94"/>
      <c r="C20" s="94"/>
      <c r="D20" s="34"/>
    </row>
    <row r="21" spans="2:4" s="10" customFormat="1" ht="15" customHeight="1" x14ac:dyDescent="0.25">
      <c r="B21" s="55" t="s">
        <v>12</v>
      </c>
      <c r="C21" s="29">
        <v>1606982.8099999998</v>
      </c>
      <c r="D21" s="11"/>
    </row>
    <row r="22" spans="2:4" s="10" customFormat="1" ht="15" customHeight="1" x14ac:dyDescent="0.25">
      <c r="B22" s="56" t="s">
        <v>14</v>
      </c>
      <c r="C22" s="16">
        <v>373731.98999999993</v>
      </c>
      <c r="D22" s="11"/>
    </row>
    <row r="23" spans="2:4" s="10" customFormat="1" ht="15" customHeight="1" x14ac:dyDescent="0.25">
      <c r="B23" s="56" t="s">
        <v>13</v>
      </c>
      <c r="C23" s="16">
        <v>108245.34</v>
      </c>
      <c r="D23" s="11"/>
    </row>
    <row r="24" spans="2:4" s="10" customFormat="1" ht="15" customHeight="1" x14ac:dyDescent="0.25">
      <c r="B24" s="52" t="s">
        <v>16</v>
      </c>
      <c r="C24" s="16">
        <v>0</v>
      </c>
      <c r="D24" s="11"/>
    </row>
    <row r="25" spans="2:4" s="10" customFormat="1" ht="15" customHeight="1" x14ac:dyDescent="0.25">
      <c r="B25" s="56" t="s">
        <v>15</v>
      </c>
      <c r="C25" s="16">
        <v>488196.07067850005</v>
      </c>
      <c r="D25" s="11"/>
    </row>
    <row r="26" spans="2:4" s="26" customFormat="1" ht="15" customHeight="1" thickBot="1" x14ac:dyDescent="0.3">
      <c r="B26" s="57" t="s">
        <v>22</v>
      </c>
      <c r="C26" s="25">
        <f>SUM(C21:C25)</f>
        <v>2577156.2106785001</v>
      </c>
      <c r="D26" s="36"/>
    </row>
    <row r="27" spans="2:4" s="3" customFormat="1" ht="6" customHeight="1" x14ac:dyDescent="0.25">
      <c r="B27" s="8"/>
      <c r="C27" s="7"/>
      <c r="D27" s="7"/>
    </row>
    <row r="28" spans="2:4" s="9" customFormat="1" ht="14.4" thickBot="1" x14ac:dyDescent="0.3">
      <c r="B28" s="94"/>
      <c r="C28" s="94"/>
      <c r="D28" s="34"/>
    </row>
    <row r="29" spans="2:4" s="10" customFormat="1" ht="15" customHeight="1" x14ac:dyDescent="0.25">
      <c r="B29" s="55" t="s">
        <v>17</v>
      </c>
      <c r="C29" s="29">
        <v>12500000</v>
      </c>
      <c r="D29" s="11"/>
    </row>
    <row r="30" spans="2:4" s="10" customFormat="1" ht="15" customHeight="1" x14ac:dyDescent="0.25">
      <c r="B30" s="56" t="s">
        <v>18</v>
      </c>
      <c r="C30" s="16">
        <v>0</v>
      </c>
      <c r="D30" s="11"/>
    </row>
    <row r="31" spans="2:4" s="10" customFormat="1" ht="15" customHeight="1" x14ac:dyDescent="0.25">
      <c r="B31" s="56" t="s">
        <v>19</v>
      </c>
      <c r="C31" s="16">
        <v>0</v>
      </c>
      <c r="D31" s="11"/>
    </row>
    <row r="32" spans="2:4" s="10" customFormat="1" ht="15" customHeight="1" x14ac:dyDescent="0.25">
      <c r="B32" s="56" t="s">
        <v>20</v>
      </c>
      <c r="C32" s="16">
        <v>352835.57051150012</v>
      </c>
      <c r="D32" s="11"/>
    </row>
    <row r="33" spans="2:4" s="10" customFormat="1" ht="15" customHeight="1" x14ac:dyDescent="0.25">
      <c r="B33" s="56" t="s">
        <v>21</v>
      </c>
      <c r="C33" s="16">
        <v>0</v>
      </c>
      <c r="D33" s="11"/>
    </row>
    <row r="34" spans="2:4" s="26" customFormat="1" ht="15" customHeight="1" x14ac:dyDescent="0.25">
      <c r="B34" s="58" t="s">
        <v>23</v>
      </c>
      <c r="C34" s="27">
        <f>SUM(C29:C33)</f>
        <v>12852835.570511499</v>
      </c>
      <c r="D34" s="36"/>
    </row>
    <row r="35" spans="2:4" s="26" customFormat="1" ht="15" customHeight="1" thickBot="1" x14ac:dyDescent="0.3">
      <c r="B35" s="57" t="s">
        <v>24</v>
      </c>
      <c r="C35" s="25">
        <f>C26+C34</f>
        <v>15429991.78119</v>
      </c>
      <c r="D35" s="36"/>
    </row>
    <row r="36" spans="2:4" s="1" customFormat="1" x14ac:dyDescent="0.3"/>
    <row r="37" spans="2:4" s="1" customFormat="1" x14ac:dyDescent="0.3"/>
    <row r="38" spans="2:4" x14ac:dyDescent="0.3">
      <c r="B38" s="95"/>
      <c r="C38" s="95"/>
      <c r="D38" s="32"/>
    </row>
    <row r="39" spans="2:4" x14ac:dyDescent="0.3">
      <c r="B39" s="93"/>
      <c r="C39" s="93"/>
      <c r="D39" s="33"/>
    </row>
    <row r="40" spans="2:4" x14ac:dyDescent="0.3">
      <c r="B40" s="95"/>
      <c r="C40" s="95"/>
      <c r="D40" s="32"/>
    </row>
    <row r="41" spans="2:4" x14ac:dyDescent="0.3">
      <c r="B41" s="93"/>
      <c r="C41" s="93"/>
      <c r="D41" s="33"/>
    </row>
    <row r="42" spans="2:4" ht="15" customHeight="1" x14ac:dyDescent="0.3">
      <c r="B42" s="95"/>
      <c r="C42" s="95"/>
      <c r="D42" s="32"/>
    </row>
    <row r="43" spans="2:4" x14ac:dyDescent="0.3">
      <c r="B43" s="93"/>
      <c r="C43" s="93"/>
      <c r="D43" s="33"/>
    </row>
  </sheetData>
  <customSheetViews>
    <customSheetView guid="{BC7A4191-54CC-4009-AB21-42ED557A5091}" showPageBreaks="1" fitToPage="1" showRuler="0" topLeftCell="A28">
      <selection activeCell="A48" sqref="A48"/>
      <pageMargins left="0.5" right="0.39" top="0.5" bottom="0.5" header="0.25" footer="0.25"/>
      <pageSetup scale="89" fitToWidth="2" orientation="portrait" r:id="rId1"/>
      <headerFooter alignWithMargins="0"/>
    </customSheetView>
    <customSheetView guid="{AB1DC9E9-A3E4-4BE0-8A49-B02D340E9D12}" fitToPage="1" topLeftCell="A28">
      <selection activeCell="B5" sqref="B5"/>
      <pageMargins left="0.5" right="0.39" top="0.5" bottom="0.5" header="0.25" footer="0.25"/>
      <pageSetup scale="89" fitToWidth="2" orientation="portrait" r:id="rId2"/>
      <headerFooter alignWithMargins="0"/>
    </customSheetView>
    <customSheetView guid="{42441662-3193-455A-AAAC-E0697E2ED236}" showPageBreaks="1" fitToPage="1">
      <selection activeCell="A29" sqref="A29:IV29"/>
      <pageMargins left="0.5" right="0.39" top="0.5" bottom="0.5" header="0.25" footer="0.25"/>
      <pageSetup scale="90" fitToWidth="2" orientation="portrait" r:id="rId3"/>
      <headerFooter alignWithMargins="0"/>
    </customSheetView>
    <customSheetView guid="{F18E25A1-ACAC-4BA2-9084-15C64EADD71F}" fitToPage="1" topLeftCell="A7">
      <selection activeCell="B15" sqref="B15"/>
      <pageMargins left="0.5" right="0.39" top="0.5" bottom="0.5" header="0.25" footer="0.25"/>
      <pageSetup scale="90" fitToWidth="2" orientation="portrait" r:id="rId4"/>
      <headerFooter alignWithMargins="0"/>
    </customSheetView>
  </customSheetViews>
  <mergeCells count="8">
    <mergeCell ref="B43:C43"/>
    <mergeCell ref="B20:C20"/>
    <mergeCell ref="B28:C28"/>
    <mergeCell ref="B38:C38"/>
    <mergeCell ref="B39:C39"/>
    <mergeCell ref="B40:C40"/>
    <mergeCell ref="B41:C41"/>
    <mergeCell ref="B42:C42"/>
  </mergeCells>
  <phoneticPr fontId="2" type="noConversion"/>
  <printOptions horizontalCentered="1"/>
  <pageMargins left="0.2" right="0.2" top="0.26" bottom="0.2" header="0.17" footer="0.16"/>
  <pageSetup scale="80" fitToWidth="2" orientation="portrait" r:id="rId5"/>
  <headerFooter alignWithMargins="0"/>
  <ignoredErrors>
    <ignoredError sqref="C1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1" tint="4.9989318521683403E-2"/>
  </sheetPr>
  <dimension ref="B1:G44"/>
  <sheetViews>
    <sheetView showGridLines="0" zoomScale="90" zoomScaleNormal="90" workbookViewId="0">
      <pane ySplit="6" topLeftCell="A21" activePane="bottomLeft" state="frozen"/>
      <selection activeCell="C120" sqref="C120"/>
      <selection pane="bottomLeft" activeCell="D26" sqref="D26"/>
    </sheetView>
  </sheetViews>
  <sheetFormatPr defaultColWidth="9.109375" defaultRowHeight="13.8" x14ac:dyDescent="0.25"/>
  <cols>
    <col min="1" max="1" width="2" style="9" customWidth="1"/>
    <col min="2" max="2" width="81.6640625" style="9" customWidth="1"/>
    <col min="3" max="3" width="15.6640625" style="9" customWidth="1"/>
    <col min="4" max="16384" width="9.109375" style="9"/>
  </cols>
  <sheetData>
    <row r="1" spans="2:7" ht="15" customHeight="1" x14ac:dyDescent="0.3">
      <c r="B1" s="46" t="s">
        <v>0</v>
      </c>
      <c r="C1" s="41"/>
    </row>
    <row r="2" spans="2:7" ht="15" customHeight="1" x14ac:dyDescent="0.3">
      <c r="B2" s="45" t="s">
        <v>89</v>
      </c>
      <c r="C2" s="10"/>
    </row>
    <row r="3" spans="2:7" ht="15" customHeight="1" x14ac:dyDescent="0.3">
      <c r="B3" s="2"/>
    </row>
    <row r="4" spans="2:7" s="12" customFormat="1" ht="12.75" customHeight="1" x14ac:dyDescent="0.35">
      <c r="B4" s="47" t="s">
        <v>52</v>
      </c>
    </row>
    <row r="5" spans="2:7" ht="15" customHeight="1" thickBot="1" x14ac:dyDescent="0.3">
      <c r="C5" s="42"/>
    </row>
    <row r="6" spans="2:7" s="5" customFormat="1" ht="28.8" customHeight="1" thickBot="1" x14ac:dyDescent="0.3">
      <c r="B6" s="48" t="s">
        <v>26</v>
      </c>
      <c r="C6" s="49" t="s">
        <v>2</v>
      </c>
    </row>
    <row r="7" spans="2:7" s="3" customFormat="1" ht="9" customHeight="1" thickBot="1" x14ac:dyDescent="0.3">
      <c r="B7" s="6"/>
      <c r="C7" s="19"/>
    </row>
    <row r="8" spans="2:7" ht="15" customHeight="1" x14ac:dyDescent="0.25">
      <c r="B8" s="59" t="s">
        <v>27</v>
      </c>
      <c r="C8" s="30">
        <v>2745000.4814539999</v>
      </c>
    </row>
    <row r="9" spans="2:7" ht="15" customHeight="1" x14ac:dyDescent="0.25">
      <c r="B9" s="60" t="s">
        <v>28</v>
      </c>
      <c r="C9" s="18">
        <v>0</v>
      </c>
    </row>
    <row r="10" spans="2:7" ht="15" customHeight="1" x14ac:dyDescent="0.25">
      <c r="B10" s="61" t="s">
        <v>32</v>
      </c>
      <c r="C10" s="18">
        <v>1606982.8099999998</v>
      </c>
    </row>
    <row r="11" spans="2:7" ht="15" customHeight="1" x14ac:dyDescent="0.25">
      <c r="B11" s="62" t="s">
        <v>34</v>
      </c>
      <c r="C11" s="18">
        <v>0</v>
      </c>
    </row>
    <row r="12" spans="2:7" s="10" customFormat="1" ht="15" customHeight="1" x14ac:dyDescent="0.25">
      <c r="B12" s="51" t="s">
        <v>29</v>
      </c>
      <c r="C12" s="16">
        <f>C8-C9-C10+C11</f>
        <v>1138017.6714540001</v>
      </c>
    </row>
    <row r="13" spans="2:7" ht="15" customHeight="1" x14ac:dyDescent="0.25">
      <c r="B13" s="60" t="s">
        <v>30</v>
      </c>
      <c r="C13" s="18">
        <v>149209.36999999997</v>
      </c>
    </row>
    <row r="14" spans="2:7" ht="15" customHeight="1" x14ac:dyDescent="0.25">
      <c r="B14" s="60" t="s">
        <v>31</v>
      </c>
      <c r="C14" s="18">
        <v>0</v>
      </c>
    </row>
    <row r="15" spans="2:7" ht="15" customHeight="1" x14ac:dyDescent="0.25">
      <c r="B15" s="61" t="s">
        <v>33</v>
      </c>
      <c r="C15" s="18">
        <v>373731.98999999993</v>
      </c>
      <c r="G15" s="37"/>
    </row>
    <row r="16" spans="2:7" ht="15" customHeight="1" x14ac:dyDescent="0.25">
      <c r="B16" s="62" t="s">
        <v>35</v>
      </c>
      <c r="C16" s="18">
        <v>0</v>
      </c>
    </row>
    <row r="17" spans="2:5" ht="15" customHeight="1" x14ac:dyDescent="0.25">
      <c r="B17" s="61" t="s">
        <v>36</v>
      </c>
      <c r="C17" s="18">
        <v>0</v>
      </c>
      <c r="E17" s="3"/>
    </row>
    <row r="18" spans="2:5" s="10" customFormat="1" ht="15" customHeight="1" x14ac:dyDescent="0.25">
      <c r="B18" s="51" t="s">
        <v>37</v>
      </c>
      <c r="C18" s="16">
        <f>C13-C14+C15-C16-C17</f>
        <v>522941.35999999987</v>
      </c>
      <c r="E18" s="6"/>
    </row>
    <row r="19" spans="2:5" s="10" customFormat="1" ht="15" customHeight="1" x14ac:dyDescent="0.25">
      <c r="B19" s="51" t="s">
        <v>38</v>
      </c>
      <c r="C19" s="16">
        <v>167037.28999999998</v>
      </c>
    </row>
    <row r="20" spans="2:5" s="10" customFormat="1" ht="15" customHeight="1" thickBot="1" x14ac:dyDescent="0.3">
      <c r="B20" s="63" t="s">
        <v>54</v>
      </c>
      <c r="C20" s="17">
        <f>C12-C18-C19</f>
        <v>448039.02145400021</v>
      </c>
    </row>
    <row r="21" spans="2:5" ht="9" customHeight="1" x14ac:dyDescent="0.25">
      <c r="B21" s="20"/>
      <c r="C21" s="7"/>
    </row>
    <row r="22" spans="2:5" ht="8.25" customHeight="1" thickBot="1" x14ac:dyDescent="0.3">
      <c r="B22" s="20"/>
      <c r="C22" s="7"/>
    </row>
    <row r="23" spans="2:5" ht="15" customHeight="1" x14ac:dyDescent="0.25">
      <c r="B23" s="59" t="s">
        <v>39</v>
      </c>
      <c r="C23" s="30">
        <v>229721.059736</v>
      </c>
    </row>
    <row r="24" spans="2:5" ht="15" customHeight="1" x14ac:dyDescent="0.25">
      <c r="B24" s="61" t="s">
        <v>40</v>
      </c>
      <c r="C24" s="18">
        <v>0</v>
      </c>
    </row>
    <row r="25" spans="2:5" ht="15" customHeight="1" x14ac:dyDescent="0.25">
      <c r="B25" s="61" t="s">
        <v>41</v>
      </c>
      <c r="C25" s="18">
        <v>0</v>
      </c>
    </row>
    <row r="26" spans="2:5" s="20" customFormat="1" ht="15" customHeight="1" thickBot="1" x14ac:dyDescent="0.3">
      <c r="B26" s="64" t="s">
        <v>42</v>
      </c>
      <c r="C26" s="17">
        <f>SUM(C23:C25)</f>
        <v>229721.059736</v>
      </c>
    </row>
    <row r="27" spans="2:5" s="20" customFormat="1" ht="9" customHeight="1" thickBot="1" x14ac:dyDescent="0.3">
      <c r="C27" s="11"/>
    </row>
    <row r="28" spans="2:5" ht="15" customHeight="1" x14ac:dyDescent="0.25">
      <c r="B28" s="65" t="s">
        <v>43</v>
      </c>
      <c r="C28" s="30">
        <v>1096606.8500000001</v>
      </c>
    </row>
    <row r="29" spans="2:5" ht="15" customHeight="1" x14ac:dyDescent="0.25">
      <c r="B29" s="66" t="s">
        <v>44</v>
      </c>
      <c r="C29" s="18">
        <v>247625.06</v>
      </c>
    </row>
    <row r="30" spans="2:5" ht="15" customHeight="1" x14ac:dyDescent="0.25">
      <c r="B30" s="66" t="s">
        <v>46</v>
      </c>
      <c r="C30" s="18">
        <v>13432.34</v>
      </c>
    </row>
    <row r="31" spans="2:5" ht="15" customHeight="1" x14ac:dyDescent="0.25">
      <c r="B31" s="66" t="s">
        <v>45</v>
      </c>
      <c r="C31" s="18">
        <v>75854.17</v>
      </c>
    </row>
    <row r="32" spans="2:5" ht="15" customHeight="1" x14ac:dyDescent="0.25">
      <c r="B32" s="66" t="s">
        <v>47</v>
      </c>
      <c r="C32" s="18">
        <v>0</v>
      </c>
    </row>
    <row r="33" spans="2:3" ht="15" customHeight="1" thickBot="1" x14ac:dyDescent="0.3">
      <c r="B33" s="67" t="s">
        <v>48</v>
      </c>
      <c r="C33" s="28">
        <v>1170859.01</v>
      </c>
    </row>
    <row r="34" spans="2:3" s="3" customFormat="1" ht="9" customHeight="1" thickBot="1" x14ac:dyDescent="0.3">
      <c r="B34" s="13"/>
      <c r="C34" s="24"/>
    </row>
    <row r="35" spans="2:3" s="10" customFormat="1" ht="15" customHeight="1" x14ac:dyDescent="0.25">
      <c r="B35" s="50" t="s">
        <v>49</v>
      </c>
      <c r="C35" s="29">
        <f>C20+C26-C28-C29-C30-C31-C32+C33</f>
        <v>415100.67119000014</v>
      </c>
    </row>
    <row r="36" spans="2:3" s="10" customFormat="1" ht="15" customHeight="1" x14ac:dyDescent="0.25">
      <c r="B36" s="68" t="s">
        <v>50</v>
      </c>
      <c r="C36" s="16">
        <f>IF(C35&gt;0,C35*15%,0)</f>
        <v>62265.100678500021</v>
      </c>
    </row>
    <row r="37" spans="2:3" s="10" customFormat="1" ht="15" customHeight="1" thickBot="1" x14ac:dyDescent="0.3">
      <c r="B37" s="63" t="s">
        <v>51</v>
      </c>
      <c r="C37" s="17">
        <f>C35-C36</f>
        <v>352835.57051150012</v>
      </c>
    </row>
    <row r="38" spans="2:3" x14ac:dyDescent="0.25">
      <c r="B38" s="21"/>
    </row>
    <row r="39" spans="2:3" x14ac:dyDescent="0.3">
      <c r="B39" s="95"/>
      <c r="C39" s="95"/>
    </row>
    <row r="40" spans="2:3" x14ac:dyDescent="0.25">
      <c r="B40" s="93"/>
      <c r="C40" s="93"/>
    </row>
    <row r="41" spans="2:3" x14ac:dyDescent="0.3">
      <c r="B41" s="95"/>
      <c r="C41" s="95"/>
    </row>
    <row r="42" spans="2:3" x14ac:dyDescent="0.25">
      <c r="B42" s="93"/>
      <c r="C42" s="93"/>
    </row>
    <row r="43" spans="2:3" x14ac:dyDescent="0.3">
      <c r="B43" s="95"/>
      <c r="C43" s="95"/>
    </row>
    <row r="44" spans="2:3" x14ac:dyDescent="0.25">
      <c r="B44" s="93"/>
      <c r="C44" s="93"/>
    </row>
  </sheetData>
  <customSheetViews>
    <customSheetView guid="{BC7A4191-54CC-4009-AB21-42ED557A5091}" showPageBreaks="1" showRuler="0" topLeftCell="A23">
      <selection activeCell="B46" sqref="B46"/>
      <pageMargins left="0.35" right="0.25" top="0.47" bottom="0.7" header="0.5" footer="0.68"/>
      <pageSetup scale="90" orientation="portrait" r:id="rId1"/>
      <headerFooter alignWithMargins="0"/>
    </customSheetView>
    <customSheetView guid="{AB1DC9E9-A3E4-4BE0-8A49-B02D340E9D12}" topLeftCell="A28">
      <selection activeCell="B5" sqref="B5"/>
      <pageMargins left="0.35" right="0.25" top="0.47" bottom="0.7" header="0.5" footer="0.68"/>
      <pageSetup scale="90" orientation="portrait" r:id="rId2"/>
      <headerFooter alignWithMargins="0"/>
    </customSheetView>
    <customSheetView guid="{42441662-3193-455A-AAAC-E0697E2ED236}" showPageBreaks="1">
      <selection activeCell="B87" sqref="B87"/>
      <pageMargins left="0.35" right="0.25" top="0.47" bottom="0.7" header="0.5" footer="0.68"/>
      <pageSetup scale="90" orientation="portrait" r:id="rId3"/>
      <headerFooter alignWithMargins="0"/>
    </customSheetView>
    <customSheetView guid="{F18E25A1-ACAC-4BA2-9084-15C64EADD71F}" topLeftCell="A58">
      <selection activeCell="B57" sqref="B57"/>
      <pageMargins left="0.35" right="0.25" top="0.47" bottom="0.7" header="0.5" footer="0.68"/>
      <pageSetup scale="90" orientation="portrait" r:id="rId4"/>
      <headerFooter alignWithMargins="0"/>
    </customSheetView>
  </customSheetViews>
  <mergeCells count="6">
    <mergeCell ref="B44:C44"/>
    <mergeCell ref="B39:C39"/>
    <mergeCell ref="B40:C40"/>
    <mergeCell ref="B41:C41"/>
    <mergeCell ref="B42:C42"/>
    <mergeCell ref="B43:C43"/>
  </mergeCells>
  <phoneticPr fontId="2" type="noConversion"/>
  <printOptions horizontalCentered="1"/>
  <pageMargins left="0.2" right="0.2" top="0.26" bottom="0.2" header="0.17" footer="0.17"/>
  <pageSetup scale="65" orientation="portrait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1" tint="4.9989318521683403E-2"/>
  </sheetPr>
  <dimension ref="B1:H12"/>
  <sheetViews>
    <sheetView showGridLines="0" zoomScale="90" zoomScaleNormal="90" workbookViewId="0">
      <selection activeCell="G9" sqref="G9"/>
    </sheetView>
  </sheetViews>
  <sheetFormatPr defaultColWidth="9.109375" defaultRowHeight="13.8" x14ac:dyDescent="0.3"/>
  <cols>
    <col min="1" max="1" width="2" style="2" customWidth="1"/>
    <col min="2" max="2" width="49.44140625" style="2" customWidth="1"/>
    <col min="3" max="3" width="14.44140625" style="2" customWidth="1"/>
    <col min="4" max="5" width="15.44140625" style="2" customWidth="1"/>
    <col min="6" max="6" width="16" style="2" customWidth="1"/>
    <col min="7" max="7" width="17.109375" style="2" bestFit="1" customWidth="1"/>
    <col min="8" max="8" width="12.88671875" style="2" bestFit="1" customWidth="1"/>
    <col min="9" max="16384" width="9.109375" style="2"/>
  </cols>
  <sheetData>
    <row r="1" spans="2:8" s="1" customFormat="1" ht="15" customHeight="1" x14ac:dyDescent="0.3">
      <c r="B1" s="46" t="s">
        <v>0</v>
      </c>
      <c r="C1" s="22"/>
      <c r="D1" s="22"/>
      <c r="G1" s="44"/>
      <c r="H1" s="44"/>
    </row>
    <row r="2" spans="2:8" ht="15" customHeight="1" x14ac:dyDescent="0.3">
      <c r="B2" s="45" t="s">
        <v>90</v>
      </c>
      <c r="C2" s="45"/>
      <c r="D2" s="45"/>
      <c r="E2" s="45"/>
      <c r="F2" s="45"/>
      <c r="G2" s="45"/>
      <c r="H2" s="45"/>
    </row>
    <row r="3" spans="2:8" ht="15" customHeight="1" x14ac:dyDescent="0.3">
      <c r="C3" s="1"/>
    </row>
    <row r="4" spans="2:8" s="23" customFormat="1" ht="15" customHeight="1" x14ac:dyDescent="0.35">
      <c r="B4" s="47" t="s">
        <v>53</v>
      </c>
      <c r="C4" s="47"/>
      <c r="D4" s="47"/>
      <c r="E4" s="47"/>
      <c r="F4" s="47"/>
      <c r="G4" s="47"/>
      <c r="H4" s="47"/>
    </row>
    <row r="5" spans="2:8" ht="15" customHeight="1" thickBot="1" x14ac:dyDescent="0.35">
      <c r="G5" s="69"/>
      <c r="H5" s="69"/>
    </row>
    <row r="6" spans="2:8" x14ac:dyDescent="0.3">
      <c r="B6" s="71"/>
      <c r="C6" s="72" t="s">
        <v>17</v>
      </c>
      <c r="D6" s="72" t="s">
        <v>55</v>
      </c>
      <c r="E6" s="72" t="s">
        <v>56</v>
      </c>
      <c r="F6" s="73" t="s">
        <v>57</v>
      </c>
      <c r="G6" s="72" t="s">
        <v>19</v>
      </c>
      <c r="H6" s="74" t="s">
        <v>62</v>
      </c>
    </row>
    <row r="7" spans="2:8" x14ac:dyDescent="0.3">
      <c r="B7" s="75" t="s">
        <v>58</v>
      </c>
      <c r="C7" s="76">
        <v>0</v>
      </c>
      <c r="D7" s="76">
        <v>0</v>
      </c>
      <c r="E7" s="76">
        <v>0</v>
      </c>
      <c r="F7" s="76">
        <v>0</v>
      </c>
      <c r="G7" s="76">
        <v>0</v>
      </c>
      <c r="H7" s="77">
        <f>SUM(C7:G7)</f>
        <v>0</v>
      </c>
    </row>
    <row r="8" spans="2:8" x14ac:dyDescent="0.3">
      <c r="B8" s="78" t="s">
        <v>61</v>
      </c>
      <c r="C8" s="43">
        <v>12500000</v>
      </c>
      <c r="D8" s="79">
        <v>0</v>
      </c>
      <c r="E8" s="79">
        <v>0</v>
      </c>
      <c r="F8" s="79">
        <v>0</v>
      </c>
      <c r="G8" s="79">
        <v>0</v>
      </c>
      <c r="H8" s="77">
        <f t="shared" ref="H8:H11" si="0">SUM(C8:G8)</f>
        <v>12500000</v>
      </c>
    </row>
    <row r="9" spans="2:8" x14ac:dyDescent="0.3">
      <c r="B9" s="78" t="s">
        <v>59</v>
      </c>
      <c r="C9" s="79">
        <v>0</v>
      </c>
      <c r="D9" s="79">
        <v>0</v>
      </c>
      <c r="E9" s="79">
        <v>0</v>
      </c>
      <c r="F9" s="79">
        <v>0</v>
      </c>
      <c r="G9" s="79">
        <v>352835.57051150012</v>
      </c>
      <c r="H9" s="77">
        <f t="shared" si="0"/>
        <v>352835.57051150012</v>
      </c>
    </row>
    <row r="10" spans="2:8" x14ac:dyDescent="0.3">
      <c r="B10" s="78" t="s">
        <v>60</v>
      </c>
      <c r="C10" s="79">
        <v>0</v>
      </c>
      <c r="D10" s="79">
        <v>0</v>
      </c>
      <c r="E10" s="79">
        <v>0</v>
      </c>
      <c r="F10" s="79">
        <v>0</v>
      </c>
      <c r="G10" s="79">
        <v>0</v>
      </c>
      <c r="H10" s="77">
        <f t="shared" si="0"/>
        <v>0</v>
      </c>
    </row>
    <row r="11" spans="2:8" ht="14.4" thickBot="1" x14ac:dyDescent="0.35">
      <c r="B11" s="80" t="s">
        <v>63</v>
      </c>
      <c r="C11" s="81">
        <f>SUM(C7:C10)</f>
        <v>12500000</v>
      </c>
      <c r="D11" s="81">
        <f t="shared" ref="D11:G11" si="1">SUM(D7:D10)</f>
        <v>0</v>
      </c>
      <c r="E11" s="81">
        <f t="shared" si="1"/>
        <v>0</v>
      </c>
      <c r="F11" s="81">
        <f t="shared" si="1"/>
        <v>0</v>
      </c>
      <c r="G11" s="81">
        <f t="shared" si="1"/>
        <v>352835.57051150012</v>
      </c>
      <c r="H11" s="82">
        <f t="shared" si="0"/>
        <v>12852835.570511499</v>
      </c>
    </row>
    <row r="12" spans="2:8" x14ac:dyDescent="0.3">
      <c r="C12" s="70"/>
      <c r="D12" s="70"/>
      <c r="E12" s="70"/>
      <c r="F12" s="70"/>
      <c r="G12" s="70"/>
      <c r="H12" s="70"/>
    </row>
  </sheetData>
  <customSheetViews>
    <customSheetView guid="{BC7A4191-54CC-4009-AB21-42ED557A5091}" showPageBreaks="1" showRuler="0" topLeftCell="A4">
      <selection activeCell="C10" sqref="C10"/>
      <pageMargins left="0.38" right="0.33" top="0.5" bottom="0.5" header="0.25" footer="0.25"/>
      <pageSetup scale="95" orientation="landscape" r:id="rId1"/>
      <headerFooter alignWithMargins="0"/>
    </customSheetView>
    <customSheetView guid="{AB1DC9E9-A3E4-4BE0-8A49-B02D340E9D12}" topLeftCell="B4">
      <selection activeCell="B5" sqref="B5"/>
      <pageMargins left="0.38" right="0.33" top="0.5" bottom="0.5" header="0.25" footer="0.25"/>
      <pageSetup scale="95" orientation="landscape" r:id="rId2"/>
      <headerFooter alignWithMargins="0"/>
    </customSheetView>
    <customSheetView guid="{42441662-3193-455A-AAAC-E0697E2ED236}" showPageBreaks="1">
      <selection activeCell="E28" sqref="E28"/>
      <pageMargins left="0.38" right="0.33" top="0.5" bottom="0.5" header="0.25" footer="0.25"/>
      <pageSetup scale="95" orientation="landscape" r:id="rId3"/>
      <headerFooter alignWithMargins="0"/>
    </customSheetView>
    <customSheetView guid="{F18E25A1-ACAC-4BA2-9084-15C64EADD71F}">
      <selection activeCell="E28" sqref="E28"/>
      <pageMargins left="0.38" right="0.33" top="0.5" bottom="0.5" header="0.25" footer="0.25"/>
      <pageSetup scale="95" orientation="landscape" r:id="rId4"/>
      <headerFooter alignWithMargins="0"/>
    </customSheetView>
  </customSheetViews>
  <phoneticPr fontId="2" type="noConversion"/>
  <printOptions horizontalCentered="1"/>
  <pageMargins left="0.2" right="0.2" top="0.26" bottom="0.2" header="0.17" footer="0.17"/>
  <pageSetup scale="90" orientation="landscape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C108"/>
  <sheetViews>
    <sheetView showGridLines="0" workbookViewId="0">
      <selection activeCell="E6" sqref="E6"/>
    </sheetView>
  </sheetViews>
  <sheetFormatPr defaultColWidth="9.109375" defaultRowHeight="12" x14ac:dyDescent="0.25"/>
  <cols>
    <col min="1" max="1" width="1.77734375" style="31" customWidth="1"/>
    <col min="2" max="2" width="44.44140625" style="31" customWidth="1"/>
    <col min="3" max="3" width="11.44140625" style="83" bestFit="1" customWidth="1"/>
    <col min="4" max="16384" width="9.109375" style="31"/>
  </cols>
  <sheetData>
    <row r="1" spans="2:3" ht="13.8" x14ac:dyDescent="0.3">
      <c r="B1" s="46" t="s">
        <v>0</v>
      </c>
    </row>
    <row r="2" spans="2:3" ht="13.8" x14ac:dyDescent="0.3">
      <c r="B2" s="45" t="s">
        <v>89</v>
      </c>
    </row>
    <row r="3" spans="2:3" ht="13.8" x14ac:dyDescent="0.3">
      <c r="B3" s="2"/>
    </row>
    <row r="4" spans="2:3" ht="16.2" x14ac:dyDescent="0.35">
      <c r="B4" s="47" t="s">
        <v>87</v>
      </c>
    </row>
    <row r="5" spans="2:3" ht="12.6" thickBot="1" x14ac:dyDescent="0.3"/>
    <row r="6" spans="2:3" ht="27.6" x14ac:dyDescent="0.3">
      <c r="B6" s="86"/>
      <c r="C6" s="84" t="s">
        <v>2</v>
      </c>
    </row>
    <row r="7" spans="2:3" ht="14.25" customHeight="1" x14ac:dyDescent="0.3">
      <c r="B7" s="87" t="s">
        <v>72</v>
      </c>
      <c r="C7" s="88"/>
    </row>
    <row r="8" spans="2:3" ht="12" customHeight="1" x14ac:dyDescent="0.3">
      <c r="B8" s="89" t="s">
        <v>64</v>
      </c>
      <c r="C8" s="88">
        <v>1046335.6693194134</v>
      </c>
    </row>
    <row r="9" spans="2:3" ht="12" customHeight="1" x14ac:dyDescent="0.3">
      <c r="B9" s="89" t="s">
        <v>91</v>
      </c>
      <c r="C9" s="88">
        <v>235957.95000000004</v>
      </c>
    </row>
    <row r="10" spans="2:3" ht="12" customHeight="1" x14ac:dyDescent="0.3">
      <c r="B10" s="89" t="s">
        <v>65</v>
      </c>
      <c r="C10" s="88">
        <v>-149029.37</v>
      </c>
    </row>
    <row r="11" spans="2:3" ht="12" customHeight="1" x14ac:dyDescent="0.3">
      <c r="B11" s="89" t="s">
        <v>66</v>
      </c>
      <c r="C11" s="88">
        <v>-119746.12000000004</v>
      </c>
    </row>
    <row r="12" spans="2:3" ht="12" customHeight="1" x14ac:dyDescent="0.3">
      <c r="B12" s="89" t="s">
        <v>67</v>
      </c>
      <c r="C12" s="88">
        <v>-808030.92000000016</v>
      </c>
    </row>
    <row r="13" spans="2:3" ht="12" customHeight="1" x14ac:dyDescent="0.3">
      <c r="B13" s="89" t="s">
        <v>68</v>
      </c>
      <c r="C13" s="88">
        <v>-12484.119999999997</v>
      </c>
    </row>
    <row r="14" spans="2:3" ht="12" customHeight="1" x14ac:dyDescent="0.3">
      <c r="B14" s="89" t="s">
        <v>69</v>
      </c>
      <c r="C14" s="88">
        <v>-236441.6875</v>
      </c>
    </row>
    <row r="15" spans="2:3" ht="12" customHeight="1" x14ac:dyDescent="0.3">
      <c r="B15" s="89" t="s">
        <v>70</v>
      </c>
      <c r="C15" s="88">
        <v>-186524.11000000002</v>
      </c>
    </row>
    <row r="16" spans="2:3" ht="12" customHeight="1" x14ac:dyDescent="0.3">
      <c r="B16" s="90" t="s">
        <v>71</v>
      </c>
      <c r="C16" s="91">
        <f>SUM(C8:C15)</f>
        <v>-229962.70818058695</v>
      </c>
    </row>
    <row r="17" spans="2:3" ht="12" customHeight="1" x14ac:dyDescent="0.3">
      <c r="B17" s="89"/>
      <c r="C17" s="88"/>
    </row>
    <row r="18" spans="2:3" ht="13.5" customHeight="1" x14ac:dyDescent="0.3">
      <c r="B18" s="87" t="s">
        <v>73</v>
      </c>
      <c r="C18" s="88"/>
    </row>
    <row r="19" spans="2:3" ht="12" customHeight="1" x14ac:dyDescent="0.3">
      <c r="B19" s="89" t="s">
        <v>74</v>
      </c>
      <c r="C19" s="88">
        <v>196565.68996799999</v>
      </c>
    </row>
    <row r="20" spans="2:3" ht="12" customHeight="1" x14ac:dyDescent="0.3">
      <c r="B20" s="89" t="s">
        <v>75</v>
      </c>
      <c r="C20" s="88">
        <v>-158724.15</v>
      </c>
    </row>
    <row r="21" spans="2:3" ht="12" customHeight="1" x14ac:dyDescent="0.3">
      <c r="B21" s="89" t="s">
        <v>76</v>
      </c>
      <c r="C21" s="88">
        <v>-29453.5</v>
      </c>
    </row>
    <row r="22" spans="2:3" ht="12" customHeight="1" x14ac:dyDescent="0.3">
      <c r="B22" s="90" t="s">
        <v>77</v>
      </c>
      <c r="C22" s="91">
        <f>SUM(C19:C21)</f>
        <v>8388.0399679999973</v>
      </c>
    </row>
    <row r="23" spans="2:3" ht="12" customHeight="1" x14ac:dyDescent="0.3">
      <c r="B23" s="89"/>
      <c r="C23" s="88"/>
    </row>
    <row r="24" spans="2:3" ht="12" customHeight="1" x14ac:dyDescent="0.3">
      <c r="B24" s="87" t="s">
        <v>78</v>
      </c>
      <c r="C24" s="88"/>
    </row>
    <row r="25" spans="2:3" ht="12" customHeight="1" x14ac:dyDescent="0.3">
      <c r="B25" s="89" t="s">
        <v>79</v>
      </c>
      <c r="C25" s="88">
        <v>7644406.0087140007</v>
      </c>
    </row>
    <row r="26" spans="2:3" ht="12" customHeight="1" x14ac:dyDescent="0.3">
      <c r="B26" s="89" t="s">
        <v>80</v>
      </c>
      <c r="C26" s="88">
        <v>0</v>
      </c>
    </row>
    <row r="27" spans="2:3" ht="12" customHeight="1" x14ac:dyDescent="0.3">
      <c r="B27" s="89" t="s">
        <v>81</v>
      </c>
      <c r="C27" s="88">
        <v>0</v>
      </c>
    </row>
    <row r="28" spans="2:3" ht="12" customHeight="1" x14ac:dyDescent="0.3">
      <c r="B28" s="89" t="s">
        <v>82</v>
      </c>
      <c r="C28" s="88">
        <v>0</v>
      </c>
    </row>
    <row r="29" spans="2:3" ht="12" customHeight="1" x14ac:dyDescent="0.3">
      <c r="B29" s="90" t="s">
        <v>83</v>
      </c>
      <c r="C29" s="91">
        <f>SUM(C25:C28)</f>
        <v>7644406.0087140007</v>
      </c>
    </row>
    <row r="30" spans="2:3" ht="12" customHeight="1" x14ac:dyDescent="0.3">
      <c r="B30" s="89"/>
      <c r="C30" s="88"/>
    </row>
    <row r="31" spans="2:3" ht="12" customHeight="1" x14ac:dyDescent="0.3">
      <c r="B31" s="89" t="s">
        <v>84</v>
      </c>
      <c r="C31" s="88">
        <v>1097310.6631271392</v>
      </c>
    </row>
    <row r="32" spans="2:3" ht="12" customHeight="1" x14ac:dyDescent="0.3">
      <c r="B32" s="89"/>
      <c r="C32" s="88"/>
    </row>
    <row r="33" spans="2:3" ht="12" customHeight="1" x14ac:dyDescent="0.3">
      <c r="B33" s="90" t="s">
        <v>85</v>
      </c>
      <c r="C33" s="91">
        <v>0</v>
      </c>
    </row>
    <row r="34" spans="2:3" ht="12" customHeight="1" thickBot="1" x14ac:dyDescent="0.35">
      <c r="B34" s="92" t="s">
        <v>86</v>
      </c>
      <c r="C34" s="82">
        <f>C33+C16+C22+C29+C31</f>
        <v>8520142.003628552</v>
      </c>
    </row>
    <row r="35" spans="2:3" ht="12" customHeight="1" x14ac:dyDescent="0.25"/>
    <row r="36" spans="2:3" ht="12" customHeight="1" x14ac:dyDescent="0.25"/>
    <row r="37" spans="2:3" ht="12" customHeight="1" x14ac:dyDescent="0.25"/>
    <row r="38" spans="2:3" ht="12" customHeight="1" x14ac:dyDescent="0.25"/>
    <row r="39" spans="2:3" ht="12" customHeight="1" x14ac:dyDescent="0.25"/>
    <row r="40" spans="2:3" ht="12" customHeight="1" x14ac:dyDescent="0.25"/>
    <row r="41" spans="2:3" ht="12" customHeight="1" x14ac:dyDescent="0.25"/>
    <row r="42" spans="2:3" ht="12" customHeight="1" x14ac:dyDescent="0.25"/>
    <row r="43" spans="2:3" ht="12" customHeight="1" x14ac:dyDescent="0.25"/>
    <row r="44" spans="2:3" ht="12" customHeight="1" x14ac:dyDescent="0.25"/>
    <row r="45" spans="2:3" ht="12" customHeight="1" x14ac:dyDescent="0.25"/>
    <row r="46" spans="2:3" ht="12" customHeight="1" x14ac:dyDescent="0.25"/>
    <row r="47" spans="2:3" ht="12" customHeight="1" x14ac:dyDescent="0.25"/>
    <row r="48" spans="2:3" ht="12" customHeight="1" x14ac:dyDescent="0.25"/>
    <row r="49" ht="12" customHeight="1" x14ac:dyDescent="0.25"/>
    <row r="50" ht="12" customHeight="1" x14ac:dyDescent="0.25"/>
    <row r="51" ht="13.5" customHeight="1" x14ac:dyDescent="0.25"/>
    <row r="52" ht="14.25" customHeight="1" x14ac:dyDescent="0.25"/>
    <row r="53" ht="13.5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3.5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3.5" customHeight="1" x14ac:dyDescent="0.25"/>
    <row r="77" ht="14.25" customHeight="1" x14ac:dyDescent="0.25"/>
    <row r="78" ht="13.5" customHeight="1" x14ac:dyDescent="0.25"/>
    <row r="79" ht="12" customHeight="1" x14ac:dyDescent="0.25"/>
    <row r="80" ht="12" customHeight="1" x14ac:dyDescent="0.25"/>
    <row r="81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3.5" customHeight="1" x14ac:dyDescent="0.25"/>
    <row r="89" ht="13.5" customHeight="1" x14ac:dyDescent="0.25"/>
    <row r="90" ht="8.25" customHeight="1" x14ac:dyDescent="0.25"/>
    <row r="91" ht="12" customHeight="1" x14ac:dyDescent="0.25"/>
    <row r="92" ht="12" customHeight="1" x14ac:dyDescent="0.25"/>
    <row r="93" ht="12" customHeight="1" x14ac:dyDescent="0.25"/>
    <row r="94" ht="8.25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8.25" customHeight="1" x14ac:dyDescent="0.25"/>
    <row r="101" ht="13.5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8" ht="6.75" customHeigh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BS</vt:lpstr>
      <vt:lpstr>IS</vt:lpstr>
      <vt:lpstr>C</vt:lpstr>
      <vt:lpstr>CF</vt:lpstr>
      <vt:lpstr>BS!Print_Area</vt:lpstr>
      <vt:lpstr>'C'!Print_Area</vt:lpstr>
      <vt:lpstr>IS!Print_Area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Garxoza Gvetadze</dc:creator>
  <cp:lastModifiedBy>George Gvetadze</cp:lastModifiedBy>
  <cp:lastPrinted>2010-07-02T09:21:42Z</cp:lastPrinted>
  <dcterms:created xsi:type="dcterms:W3CDTF">1996-10-14T23:33:28Z</dcterms:created>
  <dcterms:modified xsi:type="dcterms:W3CDTF">2020-11-04T14:23:15Z</dcterms:modified>
</cp:coreProperties>
</file>